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40" windowHeight="8745" activeTab="0"/>
  </bookViews>
  <sheets>
    <sheet name="bug de v si ch 2015" sheetId="1" r:id="rId1"/>
  </sheets>
  <definedNames>
    <definedName name="_xlnm.Print_Area" localSheetId="0">'bug de v si ch 2015'!$A$1:$K$125</definedName>
  </definedNames>
  <calcPr fullCalcOnLoad="1"/>
</workbook>
</file>

<file path=xl/sharedStrings.xml><?xml version="1.0" encoding="utf-8"?>
<sst xmlns="http://schemas.openxmlformats.org/spreadsheetml/2006/main" count="277" uniqueCount="216">
  <si>
    <t>Denumire indicator</t>
  </si>
  <si>
    <t>CHELTUIELI CURENTE</t>
  </si>
  <si>
    <t>CHELTUIELI DE CAPITAL</t>
  </si>
  <si>
    <t>Cod</t>
  </si>
  <si>
    <t>01</t>
  </si>
  <si>
    <t>I.  VENITURI CURENTE</t>
  </si>
  <si>
    <t>A. VENITURI FISCALE</t>
  </si>
  <si>
    <t>II. VENITURI DIN CAPITAL</t>
  </si>
  <si>
    <t xml:space="preserve">VENITURI DIN VALORIFICAREA UNOR BUNURI </t>
  </si>
  <si>
    <t>Incasari din valorificarea activelor bancare</t>
  </si>
  <si>
    <t>VENITURI PROPRII ( I+II)</t>
  </si>
  <si>
    <t>A4. IMPOZITE SI TAXE PE BUNURI SI SERVICII</t>
  </si>
  <si>
    <t>C. VENITURI NEFISCALE</t>
  </si>
  <si>
    <t>VENITURI  DIN PROPRIETATE</t>
  </si>
  <si>
    <t>VENITURI DIN DOBANZI</t>
  </si>
  <si>
    <t xml:space="preserve">Alte venituri </t>
  </si>
  <si>
    <t>TRANSFERURI VOLUNTARE ALTELE DECAT SUBVENTIILE</t>
  </si>
  <si>
    <t>Venituri din valorificarea stocurilor de la rezerva de stat si de mobilizare</t>
  </si>
  <si>
    <t>Venituri din privatizare</t>
  </si>
  <si>
    <t>Alte venituri din valorificarea unor bunuri</t>
  </si>
  <si>
    <t>40.10</t>
  </si>
  <si>
    <t>Incasari din rambursarea altor imprumuturi acordate</t>
  </si>
  <si>
    <t>III. OPERATIUNI FINANCIARE</t>
  </si>
  <si>
    <t>b.SUME ALOCATE DIN CREDITE EXTERNE</t>
  </si>
  <si>
    <t>c.SUME ALOCATE DIN FONDURI EXTERNE NERAMBURSABILE</t>
  </si>
  <si>
    <t>a. TOTAL  VENITURI ( I+ II+III+IV)</t>
  </si>
  <si>
    <t>10</t>
  </si>
  <si>
    <t>10.01</t>
  </si>
  <si>
    <t>10.02</t>
  </si>
  <si>
    <t>Contributii</t>
  </si>
  <si>
    <t>10.03</t>
  </si>
  <si>
    <t>Bunuri si servicii</t>
  </si>
  <si>
    <t>20.01</t>
  </si>
  <si>
    <t>Reparatii curente</t>
  </si>
  <si>
    <t>20.02</t>
  </si>
  <si>
    <t>Bunuri de natura obiectelor de inventar</t>
  </si>
  <si>
    <t>20.05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</si>
  <si>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</si>
  <si>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</si>
  <si>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</si>
  <si>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</si>
  <si>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</si>
  <si>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</si>
  <si>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</si>
  <si>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Consultanta si expertiza</t>
  </si>
  <si>
    <t>Pregatire profesionala</t>
  </si>
  <si>
    <t>Protectia muncii</t>
  </si>
  <si>
    <t>Alte cheltuieli</t>
  </si>
  <si>
    <t>20.11</t>
  </si>
  <si>
    <t>20.12</t>
  </si>
  <si>
    <t>20.13</t>
  </si>
  <si>
    <t>20.14</t>
  </si>
  <si>
    <t>20.30</t>
  </si>
  <si>
    <t>ALTE IMPOZITE SI TAXE GENERALE PE BUNURI SI SERVICII</t>
  </si>
  <si>
    <t>TAXE PE SERVICII SPECIFICE</t>
  </si>
  <si>
    <t>B. CONTRIBUTII DE ASIGURARI</t>
  </si>
  <si>
    <t xml:space="preserve">Contributiile angajatorilor </t>
  </si>
  <si>
    <t>C.1</t>
  </si>
  <si>
    <t>C.2</t>
  </si>
  <si>
    <t>39.10.02</t>
  </si>
  <si>
    <t>39.10.04</t>
  </si>
  <si>
    <t>39.10.05</t>
  </si>
  <si>
    <t>Venituri obtinute in procesul de stingere a creantelor bugetare</t>
  </si>
  <si>
    <t>39.10.06</t>
  </si>
  <si>
    <t>39.10.50</t>
  </si>
  <si>
    <t>INCASARI DIN RAMBURSAREA IMPRUMUTURILOR ACORDATE</t>
  </si>
  <si>
    <t>40.10.50</t>
  </si>
  <si>
    <t>SUBVENTII DE LA ALTE ADMINISTRATII</t>
  </si>
  <si>
    <t>43.10</t>
  </si>
  <si>
    <t>Subventii pentru institutii publice</t>
  </si>
  <si>
    <t>43.10.09</t>
  </si>
  <si>
    <t>Cheltuieli salariale in bani</t>
  </si>
  <si>
    <t>Cheltuieli salariale in natura</t>
  </si>
  <si>
    <t>Salarii de bază</t>
  </si>
  <si>
    <t>10.01.01</t>
  </si>
  <si>
    <t>Sporuri pentru condiţii de muncă</t>
  </si>
  <si>
    <t>10.01.05</t>
  </si>
  <si>
    <t>Fond de premii</t>
  </si>
  <si>
    <t>10.01.08</t>
  </si>
  <si>
    <t>Indemnizaţii de delegare</t>
  </si>
  <si>
    <t>10.01.13</t>
  </si>
  <si>
    <t>Indemnizaţii de detasare</t>
  </si>
  <si>
    <t>10.01.14</t>
  </si>
  <si>
    <t>Alocatii pentru locuinte</t>
  </si>
  <si>
    <t>10.01.16</t>
  </si>
  <si>
    <t>Alte drepturi salariale in bani</t>
  </si>
  <si>
    <t>10.01.30</t>
  </si>
  <si>
    <t>Tichete de masa</t>
  </si>
  <si>
    <t>10.02.01</t>
  </si>
  <si>
    <t>10.03.01</t>
  </si>
  <si>
    <t>10.03.02</t>
  </si>
  <si>
    <t>10.03.03</t>
  </si>
  <si>
    <t>10.03.04</t>
  </si>
  <si>
    <t xml:space="preserve">ACCIZE </t>
  </si>
  <si>
    <t>A6. ALTE IMPOZITE SI TAXE FISCALE</t>
  </si>
  <si>
    <t>00.01.10</t>
  </si>
  <si>
    <t>00.02.10</t>
  </si>
  <si>
    <t>00.03</t>
  </si>
  <si>
    <t>00.04</t>
  </si>
  <si>
    <t>10.03.06</t>
  </si>
  <si>
    <t>Active fixe</t>
  </si>
  <si>
    <t>71.01</t>
  </si>
  <si>
    <t>SUBVENTII DE LA BUGET DE STAT</t>
  </si>
  <si>
    <t>42.10</t>
  </si>
  <si>
    <t>42.10.11</t>
  </si>
  <si>
    <t>Subventii de la bugetul de stat pentru spitale</t>
  </si>
  <si>
    <t xml:space="preserve">IV. SUBVENTII  </t>
  </si>
  <si>
    <t>Sume primite de la UE  în contul platilor efectuate</t>
  </si>
  <si>
    <t>45.10</t>
  </si>
  <si>
    <t>42.10.39</t>
  </si>
  <si>
    <t>Transferuri curente in strainatate (catre organizatii internationale)</t>
  </si>
  <si>
    <t>55.02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</si>
  <si>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</si>
  <si>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</si>
  <si>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</si>
  <si>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</si>
  <si>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</si>
  <si>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</si>
  <si>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 xml:space="preserve">Transport </t>
  </si>
  <si>
    <t>Posta, telecomunicatii, radio, tv, internet</t>
  </si>
  <si>
    <t>Materiale si prestari de servicii cu caracter functional</t>
  </si>
  <si>
    <t xml:space="preserve">Alte bunuri si servicii pentru intretinere si functionare 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</si>
  <si>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</si>
  <si>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</si>
  <si>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</si>
  <si>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</si>
  <si>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</si>
  <si>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</si>
  <si>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</si>
  <si>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</si>
  <si>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</si>
  <si>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</si>
  <si>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Alte bunuri de natura obiectelor de inventar</t>
  </si>
  <si>
    <t>20.05.30</t>
  </si>
  <si>
    <t xml:space="preserve">Protocol si reprezentare </t>
  </si>
  <si>
    <t>Chirii</t>
  </si>
  <si>
    <t>Alte cheltuieli cu bunuri si servicii</t>
  </si>
  <si>
    <t>20.30.02</t>
  </si>
  <si>
    <t>20.30.04</t>
  </si>
  <si>
    <t>20.30.30</t>
  </si>
  <si>
    <t>Masini, echipamente si mijloace de transport</t>
  </si>
  <si>
    <t>Mobilier, aparatura birotica si alte active corporale</t>
  </si>
  <si>
    <t xml:space="preserve">Alte active fixe </t>
  </si>
  <si>
    <t>71.01.02</t>
  </si>
  <si>
    <t>71.01.03</t>
  </si>
  <si>
    <t>71.01.30</t>
  </si>
  <si>
    <t>Uniforme si echipament</t>
  </si>
  <si>
    <t>20.05.01</t>
  </si>
  <si>
    <t>55.02.01</t>
  </si>
  <si>
    <t>NUMAR PERSONAL</t>
  </si>
  <si>
    <t>NR</t>
  </si>
  <si>
    <t xml:space="preserve">TOTAL CHELTUIELI </t>
  </si>
  <si>
    <t>BUNURI SI SERVICII (TITLUL II)</t>
  </si>
  <si>
    <t>CHELTUIELI DE PERSONAL(TITLUL I)</t>
  </si>
  <si>
    <t>ALTE TRANSFERURI(TITLUL IV)</t>
  </si>
  <si>
    <t>ACTIVE NEFINANCIARE(TITLUL X)</t>
  </si>
  <si>
    <t>OFICIUL DE STAT PENTRU INVENTII SI MARCI</t>
  </si>
  <si>
    <t>Crt</t>
  </si>
  <si>
    <t>Subventii de la bugetul de stat catre institutii publice finantate partial sau integral din venituri proprii pentru proiecte finantate din FEN postaderare</t>
  </si>
  <si>
    <t>20.25</t>
  </si>
  <si>
    <t>Contribuţii şi cotizaţii la organisme internaţionale</t>
  </si>
  <si>
    <t>Cheltuiei judiciare si extra judiciare</t>
  </si>
  <si>
    <t>Realizat</t>
  </si>
  <si>
    <t>Sold final(venituri -chelt.tot.inclusiv de capital)</t>
  </si>
  <si>
    <t>mii lei</t>
  </si>
  <si>
    <t xml:space="preserve">Contributii de asigurari sociale de stat  </t>
  </si>
  <si>
    <t xml:space="preserve">Contributii de asigurari de somaj  </t>
  </si>
  <si>
    <t xml:space="preserve">Contributii de asigurari sociale de sanatate  </t>
  </si>
  <si>
    <t xml:space="preserve"> Contributii de asigurari pentru accidente de munca si boli profesionale </t>
  </si>
  <si>
    <t xml:space="preserve">Contributii pentru concedii si indemnizatii </t>
  </si>
  <si>
    <t>TAXE PE UTILIZAREA BUNURILOR, AUTORIZAREA UTILIZARII BUNURILOR SAU PE DESFASURAREA DE ACTIVITATI</t>
  </si>
  <si>
    <t>51.01.04</t>
  </si>
  <si>
    <t>clasificatie functionala</t>
  </si>
  <si>
    <t>10.02.06</t>
  </si>
  <si>
    <t>51.01.14</t>
  </si>
  <si>
    <t>10.01.06</t>
  </si>
  <si>
    <t>Alte sporuri</t>
  </si>
  <si>
    <t>31</t>
  </si>
  <si>
    <t>30</t>
  </si>
  <si>
    <t>VENITURI  DIN PROPRIETATE C1</t>
  </si>
  <si>
    <t>VENITURI  DIN PROPRIETATE C2</t>
  </si>
  <si>
    <t>VANZARI DE BUNURI SI SERVICII</t>
  </si>
  <si>
    <t>Venituri din prestari servicii  si alte activitati</t>
  </si>
  <si>
    <t>33</t>
  </si>
  <si>
    <t>33.50.</t>
  </si>
  <si>
    <t>Alte venituri din prestari servicii si alte activ.</t>
  </si>
  <si>
    <t>12</t>
  </si>
  <si>
    <t>14</t>
  </si>
  <si>
    <t>15</t>
  </si>
  <si>
    <t>16</t>
  </si>
  <si>
    <t>18.</t>
  </si>
  <si>
    <t>20</t>
  </si>
  <si>
    <t xml:space="preserve"> DIVERSE VENITURI</t>
  </si>
  <si>
    <t>36.50</t>
  </si>
  <si>
    <t>Director Economic</t>
  </si>
  <si>
    <t>Simona Georgescu</t>
  </si>
  <si>
    <t>10.03.07</t>
  </si>
  <si>
    <t>Sef serviciu Financiar-contabilitate</t>
  </si>
  <si>
    <t>Ana Brindusa Ungureanu</t>
  </si>
  <si>
    <t>Director General</t>
  </si>
  <si>
    <t>Executie</t>
  </si>
  <si>
    <t>preliminata</t>
  </si>
  <si>
    <t>2018/2017</t>
  </si>
  <si>
    <t>descrestere</t>
  </si>
  <si>
    <t>crestere/</t>
  </si>
  <si>
    <t xml:space="preserve">                    Estimari</t>
  </si>
  <si>
    <t>10.02.02</t>
  </si>
  <si>
    <t>Norme de hrana</t>
  </si>
  <si>
    <t>Vouchere de vacanta</t>
  </si>
  <si>
    <t>Contributii  asiguratorii pentru munca</t>
  </si>
  <si>
    <t>Buget</t>
  </si>
  <si>
    <t>Ionut Barbu</t>
  </si>
  <si>
    <t>Aprobat</t>
  </si>
  <si>
    <t>ORDONATOR PRINCIPAL DE CREDITE</t>
  </si>
  <si>
    <t xml:space="preserve">                                      pentru anul 2018 si estimari 2019-2021</t>
  </si>
  <si>
    <t xml:space="preserve">                   BUGETUL DE VENITURI SI CHELTUIELI 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</si>
</sst>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sz val="9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medium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Fill="1" applyBorder="1" applyAlignment="1" quotePrefix="1">
      <alignment horizontal="center"/>
    </xf>
    <xf numFmtId="0" fontId="20" fillId="0" borderId="12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2" fillId="0" borderId="12" xfId="0" applyFont="1" applyFill="1" applyBorder="1" applyAlignment="1">
      <alignment/>
    </xf>
    <xf numFmtId="0" fontId="20" fillId="0" borderId="12" xfId="0" applyFont="1" applyBorder="1" applyAlignment="1">
      <alignment wrapText="1"/>
    </xf>
    <xf numFmtId="16" fontId="20" fillId="0" borderId="11" xfId="0" applyNumberFormat="1" applyFont="1" applyFill="1" applyBorder="1" applyAlignment="1" quotePrefix="1">
      <alignment horizontal="center"/>
    </xf>
    <xf numFmtId="0" fontId="20" fillId="0" borderId="12" xfId="0" applyFont="1" applyFill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3" xfId="0" applyFont="1" applyFill="1" applyBorder="1" applyAlignment="1" quotePrefix="1">
      <alignment horizontal="center"/>
    </xf>
    <xf numFmtId="0" fontId="20" fillId="0" borderId="11" xfId="0" applyFont="1" applyFill="1" applyBorder="1" applyAlignment="1" quotePrefix="1">
      <alignment horizontal="center"/>
    </xf>
    <xf numFmtId="0" fontId="22" fillId="0" borderId="12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0" fillId="0" borderId="12" xfId="0" applyFont="1" applyFill="1" applyBorder="1" applyAlignment="1">
      <alignment/>
    </xf>
    <xf numFmtId="0" fontId="22" fillId="0" borderId="14" xfId="0" applyFont="1" applyFill="1" applyBorder="1" applyAlignment="1" quotePrefix="1">
      <alignment horizontal="center"/>
    </xf>
    <xf numFmtId="16" fontId="20" fillId="0" borderId="14" xfId="0" applyNumberFormat="1" applyFont="1" applyFill="1" applyBorder="1" applyAlignment="1" quotePrefix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2" fillId="0" borderId="11" xfId="0" applyFont="1" applyFill="1" applyBorder="1" applyAlignment="1">
      <alignment horizontal="center"/>
    </xf>
    <xf numFmtId="16" fontId="22" fillId="0" borderId="11" xfId="0" applyNumberFormat="1" applyFont="1" applyFill="1" applyBorder="1" applyAlignment="1" quotePrefix="1">
      <alignment horizontal="center"/>
    </xf>
    <xf numFmtId="0" fontId="20" fillId="0" borderId="14" xfId="0" applyFont="1" applyFill="1" applyBorder="1" applyAlignment="1">
      <alignment horizontal="center"/>
    </xf>
    <xf numFmtId="2" fontId="20" fillId="0" borderId="12" xfId="0" applyNumberFormat="1" applyFont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2" fillId="0" borderId="0" xfId="0" applyFont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2" fillId="0" borderId="1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2" fillId="0" borderId="11" xfId="0" applyFont="1" applyFill="1" applyBorder="1" applyAlignment="1" quotePrefix="1">
      <alignment horizontal="center" vertical="center" wrapText="1"/>
    </xf>
    <xf numFmtId="0" fontId="20" fillId="0" borderId="1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2" xfId="0" applyFont="1" applyFill="1" applyBorder="1" applyAlignment="1">
      <alignment wrapText="1"/>
    </xf>
    <xf numFmtId="14" fontId="22" fillId="0" borderId="11" xfId="0" applyNumberFormat="1" applyFont="1" applyFill="1" applyBorder="1" applyAlignment="1" quotePrefix="1">
      <alignment horizontal="center"/>
    </xf>
    <xf numFmtId="0" fontId="20" fillId="0" borderId="11" xfId="0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2" fontId="22" fillId="0" borderId="1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0" fontId="22" fillId="0" borderId="0" xfId="0" applyFont="1" applyFill="1" applyBorder="1" applyAlignment="1">
      <alignment wrapText="1"/>
    </xf>
    <xf numFmtId="3" fontId="20" fillId="0" borderId="11" xfId="0" applyNumberFormat="1" applyFont="1" applyFill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0" fillId="0" borderId="0" xfId="0" applyFont="1" applyAlignment="1">
      <alignment horizontal="left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3" fontId="20" fillId="0" borderId="13" xfId="0" applyNumberFormat="1" applyFont="1" applyFill="1" applyBorder="1" applyAlignment="1">
      <alignment/>
    </xf>
    <xf numFmtId="0" fontId="20" fillId="0" borderId="17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2" xfId="0" applyFont="1" applyFill="1" applyBorder="1" applyAlignment="1" quotePrefix="1">
      <alignment/>
    </xf>
    <xf numFmtId="14" fontId="22" fillId="0" borderId="14" xfId="0" applyNumberFormat="1" applyFont="1" applyFill="1" applyBorder="1" applyAlignment="1" quotePrefix="1">
      <alignment horizontal="center"/>
    </xf>
    <xf numFmtId="16" fontId="20" fillId="0" borderId="14" xfId="0" applyNumberFormat="1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center" vertical="center" wrapText="1"/>
    </xf>
    <xf numFmtId="2" fontId="22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20" fillId="0" borderId="13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left" wrapText="1"/>
    </xf>
    <xf numFmtId="0" fontId="22" fillId="0" borderId="20" xfId="0" applyFont="1" applyBorder="1" applyAlignment="1">
      <alignment wrapText="1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5" fillId="0" borderId="25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3" fontId="20" fillId="0" borderId="26" xfId="0" applyNumberFormat="1" applyFont="1" applyFill="1" applyBorder="1" applyAlignment="1">
      <alignment/>
    </xf>
    <xf numFmtId="3" fontId="20" fillId="0" borderId="26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0" fillId="0" borderId="25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19" fillId="0" borderId="11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19" fillId="0" borderId="28" xfId="0" applyNumberFormat="1" applyFont="1" applyBorder="1" applyAlignment="1">
      <alignment/>
    </xf>
    <xf numFmtId="0" fontId="22" fillId="0" borderId="29" xfId="0" applyFont="1" applyBorder="1" applyAlignment="1">
      <alignment/>
    </xf>
    <xf numFmtId="3" fontId="19" fillId="0" borderId="13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26" xfId="0" applyNumberFormat="1" applyFont="1" applyBorder="1" applyAlignment="1">
      <alignment/>
    </xf>
    <xf numFmtId="3" fontId="19" fillId="0" borderId="31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0" fillId="0" borderId="32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33" xfId="0" applyFont="1" applyBorder="1" applyAlignment="1">
      <alignment/>
    </xf>
    <xf numFmtId="0" fontId="20" fillId="0" borderId="34" xfId="0" applyFont="1" applyBorder="1" applyAlignment="1">
      <alignment horizontal="center"/>
    </xf>
    <xf numFmtId="10" fontId="20" fillId="0" borderId="35" xfId="0" applyNumberFormat="1" applyFont="1" applyBorder="1" applyAlignment="1">
      <alignment horizont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/>
    </xf>
    <xf numFmtId="0" fontId="20" fillId="0" borderId="34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3" fontId="22" fillId="24" borderId="11" xfId="0" applyNumberFormat="1" applyFont="1" applyFill="1" applyBorder="1" applyAlignment="1">
      <alignment/>
    </xf>
    <xf numFmtId="3" fontId="25" fillId="24" borderId="11" xfId="0" applyNumberFormat="1" applyFont="1" applyFill="1" applyBorder="1" applyAlignment="1">
      <alignment/>
    </xf>
    <xf numFmtId="3" fontId="22" fillId="24" borderId="10" xfId="0" applyNumberFormat="1" applyFont="1" applyFill="1" applyBorder="1" applyAlignment="1">
      <alignment/>
    </xf>
    <xf numFmtId="3" fontId="25" fillId="24" borderId="10" xfId="0" applyNumberFormat="1" applyFont="1" applyFill="1" applyBorder="1" applyAlignment="1">
      <alignment/>
    </xf>
    <xf numFmtId="3" fontId="20" fillId="24" borderId="10" xfId="0" applyNumberFormat="1" applyFont="1" applyFill="1" applyBorder="1" applyAlignment="1">
      <alignment/>
    </xf>
    <xf numFmtId="3" fontId="20" fillId="24" borderId="11" xfId="0" applyNumberFormat="1" applyFont="1" applyFill="1" applyBorder="1" applyAlignment="1">
      <alignment/>
    </xf>
    <xf numFmtId="0" fontId="20" fillId="24" borderId="42" xfId="0" applyFont="1" applyFill="1" applyBorder="1" applyAlignment="1">
      <alignment/>
    </xf>
    <xf numFmtId="0" fontId="20" fillId="24" borderId="21" xfId="0" applyFont="1" applyFill="1" applyBorder="1" applyAlignment="1">
      <alignment/>
    </xf>
    <xf numFmtId="0" fontId="20" fillId="24" borderId="43" xfId="0" applyFont="1" applyFill="1" applyBorder="1" applyAlignment="1">
      <alignment/>
    </xf>
    <xf numFmtId="0" fontId="20" fillId="24" borderId="22" xfId="0" applyFont="1" applyFill="1" applyBorder="1" applyAlignment="1">
      <alignment/>
    </xf>
    <xf numFmtId="0" fontId="20" fillId="24" borderId="38" xfId="0" applyFont="1" applyFill="1" applyBorder="1" applyAlignment="1">
      <alignment/>
    </xf>
    <xf numFmtId="0" fontId="20" fillId="24" borderId="34" xfId="0" applyFont="1" applyFill="1" applyBorder="1" applyAlignment="1">
      <alignment/>
    </xf>
    <xf numFmtId="3" fontId="22" fillId="24" borderId="11" xfId="0" applyNumberFormat="1" applyFont="1" applyFill="1" applyBorder="1" applyAlignment="1">
      <alignment/>
    </xf>
    <xf numFmtId="3" fontId="20" fillId="24" borderId="11" xfId="0" applyNumberFormat="1" applyFont="1" applyFill="1" applyBorder="1" applyAlignment="1">
      <alignment/>
    </xf>
    <xf numFmtId="3" fontId="20" fillId="24" borderId="26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3" fontId="22" fillId="0" borderId="20" xfId="0" applyNumberFormat="1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3" fontId="20" fillId="24" borderId="13" xfId="0" applyNumberFormat="1" applyFont="1" applyFill="1" applyBorder="1" applyAlignment="1">
      <alignment/>
    </xf>
    <xf numFmtId="3" fontId="20" fillId="0" borderId="15" xfId="0" applyNumberFormat="1" applyFont="1" applyFill="1" applyBorder="1" applyAlignment="1">
      <alignment/>
    </xf>
    <xf numFmtId="10" fontId="20" fillId="0" borderId="44" xfId="0" applyNumberFormat="1" applyFont="1" applyBorder="1" applyAlignment="1">
      <alignment horizontal="center" wrapText="1"/>
    </xf>
    <xf numFmtId="10" fontId="20" fillId="0" borderId="16" xfId="0" applyNumberFormat="1" applyFont="1" applyBorder="1" applyAlignment="1">
      <alignment horizontal="center" wrapText="1"/>
    </xf>
    <xf numFmtId="0" fontId="22" fillId="0" borderId="10" xfId="0" applyFont="1" applyFill="1" applyBorder="1" applyAlignment="1">
      <alignment horizontal="left" wrapText="1"/>
    </xf>
    <xf numFmtId="0" fontId="22" fillId="0" borderId="12" xfId="0" applyFont="1" applyBorder="1" applyAlignment="1">
      <alignment wrapText="1"/>
    </xf>
    <xf numFmtId="0" fontId="22" fillId="0" borderId="20" xfId="0" applyFont="1" applyBorder="1" applyAlignment="1">
      <alignment wrapText="1"/>
    </xf>
    <xf numFmtId="0" fontId="20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2" fillId="0" borderId="12" xfId="0" applyFont="1" applyFill="1" applyBorder="1" applyAlignment="1">
      <alignment wrapText="1"/>
    </xf>
    <xf numFmtId="0" fontId="22" fillId="0" borderId="20" xfId="0" applyFont="1" applyFill="1" applyBorder="1" applyAlignment="1">
      <alignment wrapText="1"/>
    </xf>
    <xf numFmtId="0" fontId="20" fillId="0" borderId="12" xfId="0" applyFont="1" applyFill="1" applyBorder="1" applyAlignment="1">
      <alignment horizontal="left" wrapText="1"/>
    </xf>
    <xf numFmtId="0" fontId="20" fillId="0" borderId="42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0"/>
  <sheetViews>
    <sheetView tabSelected="1" zoomScalePageLayoutView="0" workbookViewId="0" topLeftCell="A88">
      <selection activeCell="K115" sqref="K115"/>
    </sheetView>
  </sheetViews>
  <sheetFormatPr defaultColWidth="9.140625" defaultRowHeight="12.75"/>
  <cols>
    <col min="1" max="1" width="5.8515625" style="0" customWidth="1"/>
    <col min="2" max="2" width="9.421875" style="0" customWidth="1"/>
    <col min="4" max="4" width="1.28515625" style="0" customWidth="1"/>
    <col min="5" max="5" width="1.1484375" style="0" customWidth="1"/>
    <col min="6" max="6" width="0.9921875" style="0" customWidth="1"/>
    <col min="7" max="7" width="0.13671875" style="0" customWidth="1"/>
    <col min="8" max="8" width="40.421875" style="0" customWidth="1"/>
    <col min="9" max="9" width="10.7109375" style="0" customWidth="1"/>
    <col min="10" max="10" width="14.28125" style="0" customWidth="1"/>
    <col min="11" max="11" width="16.00390625" style="0" customWidth="1"/>
    <col min="12" max="12" width="10.8515625" style="0" customWidth="1"/>
    <col min="15" max="15" width="11.421875" style="0" bestFit="1" customWidth="1"/>
    <col min="17" max="17" width="10.00390625" style="0" bestFit="1" customWidth="1"/>
  </cols>
  <sheetData>
    <row r="1" spans="1:8" ht="12.75">
      <c r="A1" s="6" t="s">
        <v>156</v>
      </c>
      <c r="B1" s="6"/>
      <c r="C1" s="6"/>
      <c r="D1" s="6"/>
      <c r="E1" s="6"/>
      <c r="F1" s="6"/>
      <c r="G1" s="6"/>
      <c r="H1" s="6"/>
    </row>
    <row r="2" spans="1:12" ht="12.75">
      <c r="A2" s="5"/>
      <c r="B2" s="5"/>
      <c r="C2" s="4"/>
      <c r="D2" s="4"/>
      <c r="E2" s="4"/>
      <c r="F2" s="4"/>
      <c r="G2" s="4"/>
      <c r="H2" s="5"/>
      <c r="I2" s="6"/>
      <c r="J2" s="6"/>
      <c r="K2" s="6"/>
      <c r="L2" s="6" t="s">
        <v>212</v>
      </c>
    </row>
    <row r="3" spans="3:14" ht="12.75">
      <c r="C3" s="7"/>
      <c r="D3" s="8"/>
      <c r="E3" s="8"/>
      <c r="F3" s="8"/>
      <c r="K3" s="8" t="s">
        <v>213</v>
      </c>
      <c r="L3" s="8"/>
      <c r="M3" s="8"/>
      <c r="N3" s="8"/>
    </row>
    <row r="4" spans="3:6" ht="12.75">
      <c r="C4" s="7"/>
      <c r="D4" s="8"/>
      <c r="E4" s="8"/>
      <c r="F4" s="8"/>
    </row>
    <row r="5" spans="3:6" ht="12.75">
      <c r="C5" s="63"/>
      <c r="D5" s="8"/>
      <c r="E5" s="8"/>
      <c r="F5" s="8"/>
    </row>
    <row r="6" spans="3:6" ht="12.75">
      <c r="C6" s="7"/>
      <c r="D6" s="8"/>
      <c r="E6" s="8"/>
      <c r="F6" s="8"/>
    </row>
    <row r="7" spans="3:6" ht="12.75">
      <c r="C7" s="7"/>
      <c r="D7" s="8"/>
      <c r="E7" s="8"/>
      <c r="F7" s="8"/>
    </row>
    <row r="8" spans="3:8" ht="15">
      <c r="C8" s="7"/>
      <c r="D8" s="8"/>
      <c r="E8" s="8"/>
      <c r="F8" s="8"/>
      <c r="H8" s="9" t="s">
        <v>215</v>
      </c>
    </row>
    <row r="9" spans="3:8" ht="15">
      <c r="C9" s="7"/>
      <c r="D9" s="8"/>
      <c r="E9" s="8"/>
      <c r="F9" s="8"/>
      <c r="H9" s="9" t="s">
        <v>214</v>
      </c>
    </row>
    <row r="10" spans="3:15" ht="13.5" thickBot="1">
      <c r="C10" s="1"/>
      <c r="D10" s="1"/>
      <c r="E10" s="1"/>
      <c r="F10" s="1"/>
      <c r="G10" s="1"/>
      <c r="H10" s="1"/>
      <c r="O10" s="3" t="s">
        <v>164</v>
      </c>
    </row>
    <row r="11" spans="1:15" ht="12.75" customHeight="1">
      <c r="A11" s="69" t="s">
        <v>150</v>
      </c>
      <c r="B11" s="158" t="s">
        <v>172</v>
      </c>
      <c r="C11" s="165" t="s">
        <v>3</v>
      </c>
      <c r="D11" s="165" t="s">
        <v>0</v>
      </c>
      <c r="E11" s="167"/>
      <c r="F11" s="167"/>
      <c r="G11" s="167"/>
      <c r="H11" s="168"/>
      <c r="I11" s="88"/>
      <c r="J11" s="141" t="s">
        <v>200</v>
      </c>
      <c r="K11" s="142"/>
      <c r="L11" s="120" t="s">
        <v>204</v>
      </c>
      <c r="M11" s="176" t="s">
        <v>205</v>
      </c>
      <c r="N11" s="177"/>
      <c r="O11" s="178"/>
    </row>
    <row r="12" spans="1:15" ht="13.5" thickBot="1">
      <c r="A12" s="70" t="s">
        <v>157</v>
      </c>
      <c r="B12" s="159"/>
      <c r="C12" s="166"/>
      <c r="D12" s="166"/>
      <c r="E12" s="169"/>
      <c r="F12" s="169"/>
      <c r="G12" s="169"/>
      <c r="H12" s="170"/>
      <c r="I12" s="89" t="s">
        <v>162</v>
      </c>
      <c r="J12" s="143" t="s">
        <v>201</v>
      </c>
      <c r="K12" s="144" t="s">
        <v>210</v>
      </c>
      <c r="L12" s="121" t="s">
        <v>203</v>
      </c>
      <c r="M12" s="179"/>
      <c r="N12" s="180"/>
      <c r="O12" s="181"/>
    </row>
    <row r="13" spans="1:15" ht="37.5" customHeight="1" thickBot="1">
      <c r="A13" s="70"/>
      <c r="B13" s="159"/>
      <c r="C13" s="166"/>
      <c r="D13" s="166"/>
      <c r="E13" s="169"/>
      <c r="F13" s="169"/>
      <c r="G13" s="169"/>
      <c r="H13" s="170"/>
      <c r="I13" s="89">
        <v>2016</v>
      </c>
      <c r="J13" s="143">
        <v>2017</v>
      </c>
      <c r="K13" s="144">
        <v>2018</v>
      </c>
      <c r="L13" s="121" t="s">
        <v>202</v>
      </c>
      <c r="M13" s="122">
        <v>2019</v>
      </c>
      <c r="N13" s="123">
        <v>2020</v>
      </c>
      <c r="O13" s="124">
        <v>2021</v>
      </c>
    </row>
    <row r="14" spans="1:15" ht="13.5" thickBot="1">
      <c r="A14" s="125"/>
      <c r="B14" s="126"/>
      <c r="C14" s="127"/>
      <c r="D14" s="127"/>
      <c r="E14" s="128"/>
      <c r="F14" s="128"/>
      <c r="G14" s="128"/>
      <c r="H14" s="129"/>
      <c r="I14" s="130"/>
      <c r="J14" s="145"/>
      <c r="K14" s="146"/>
      <c r="L14" s="131"/>
      <c r="M14" s="132"/>
      <c r="N14" s="133"/>
      <c r="O14" s="134"/>
    </row>
    <row r="15" spans="1:15" ht="15" customHeight="1">
      <c r="A15" s="91">
        <v>1</v>
      </c>
      <c r="B15" s="64"/>
      <c r="C15" s="22"/>
      <c r="D15" s="67" t="s">
        <v>25</v>
      </c>
      <c r="E15" s="68"/>
      <c r="F15" s="68"/>
      <c r="G15" s="68"/>
      <c r="H15" s="68"/>
      <c r="I15" s="66">
        <v>151842</v>
      </c>
      <c r="J15" s="157">
        <f>J27</f>
        <v>206944</v>
      </c>
      <c r="K15" s="156">
        <f>K16</f>
        <v>224743</v>
      </c>
      <c r="L15" s="85">
        <f>(K15/J15)*100</f>
        <v>108.60087753208599</v>
      </c>
      <c r="M15" s="112">
        <v>220000</v>
      </c>
      <c r="N15" s="112">
        <v>230000</v>
      </c>
      <c r="O15" s="113">
        <v>235000</v>
      </c>
    </row>
    <row r="16" spans="1:15" ht="14.25" customHeight="1">
      <c r="A16" s="92">
        <f>1+A15</f>
        <v>2</v>
      </c>
      <c r="B16" s="11"/>
      <c r="C16" s="12" t="s">
        <v>95</v>
      </c>
      <c r="D16" s="13"/>
      <c r="E16" s="13" t="s">
        <v>10</v>
      </c>
      <c r="F16" s="14"/>
      <c r="G16" s="14"/>
      <c r="H16" s="15"/>
      <c r="I16" s="58">
        <v>151842</v>
      </c>
      <c r="J16" s="100">
        <v>206944</v>
      </c>
      <c r="K16" s="148">
        <v>224743</v>
      </c>
      <c r="L16" s="85">
        <f>(K16/J16)*100</f>
        <v>108.60087753208599</v>
      </c>
      <c r="M16" s="108">
        <v>220000</v>
      </c>
      <c r="N16" s="108">
        <v>230000</v>
      </c>
      <c r="O16" s="110">
        <v>235000</v>
      </c>
    </row>
    <row r="17" spans="1:15" ht="12.75">
      <c r="A17" s="92">
        <f aca="true" t="shared" si="0" ref="A17:A80">1+A16</f>
        <v>3</v>
      </c>
      <c r="B17" s="11"/>
      <c r="C17" s="12" t="s">
        <v>96</v>
      </c>
      <c r="D17" s="13"/>
      <c r="E17" s="16" t="s">
        <v>5</v>
      </c>
      <c r="F17" s="14"/>
      <c r="G17" s="14"/>
      <c r="H17" s="17"/>
      <c r="I17" s="58">
        <v>151842</v>
      </c>
      <c r="J17" s="157">
        <v>206944</v>
      </c>
      <c r="K17" s="148">
        <v>224743</v>
      </c>
      <c r="L17" s="85">
        <f>(K17/J17)*100</f>
        <v>108.60087753208599</v>
      </c>
      <c r="M17" s="108">
        <v>220000</v>
      </c>
      <c r="N17" s="108">
        <v>230000</v>
      </c>
      <c r="O17" s="110">
        <v>235000</v>
      </c>
    </row>
    <row r="18" spans="1:15" ht="12.75">
      <c r="A18" s="92">
        <f t="shared" si="0"/>
        <v>4</v>
      </c>
      <c r="B18" s="11"/>
      <c r="C18" s="12" t="s">
        <v>97</v>
      </c>
      <c r="D18" s="13"/>
      <c r="E18" s="14"/>
      <c r="F18" s="16" t="s">
        <v>6</v>
      </c>
      <c r="G18" s="15"/>
      <c r="H18" s="15"/>
      <c r="I18" s="59"/>
      <c r="J18" s="101"/>
      <c r="K18" s="135"/>
      <c r="L18" s="85"/>
      <c r="M18" s="108"/>
      <c r="N18" s="108"/>
      <c r="O18" s="110"/>
    </row>
    <row r="19" spans="1:15" ht="12.75">
      <c r="A19" s="92">
        <f t="shared" si="0"/>
        <v>5</v>
      </c>
      <c r="B19" s="11"/>
      <c r="C19" s="12" t="s">
        <v>98</v>
      </c>
      <c r="D19" s="13"/>
      <c r="E19" s="14"/>
      <c r="F19" s="14"/>
      <c r="G19" s="171" t="s">
        <v>11</v>
      </c>
      <c r="H19" s="162"/>
      <c r="I19" s="59"/>
      <c r="J19" s="101"/>
      <c r="K19" s="135"/>
      <c r="L19" s="85"/>
      <c r="M19" s="108"/>
      <c r="N19" s="108"/>
      <c r="O19" s="110"/>
    </row>
    <row r="20" spans="1:15" ht="34.5" customHeight="1">
      <c r="A20" s="92">
        <f t="shared" si="0"/>
        <v>6</v>
      </c>
      <c r="B20" s="11"/>
      <c r="C20" s="19" t="s">
        <v>186</v>
      </c>
      <c r="D20" s="13"/>
      <c r="E20" s="14"/>
      <c r="F20" s="14"/>
      <c r="G20" s="16"/>
      <c r="H20" s="20" t="s">
        <v>53</v>
      </c>
      <c r="I20" s="59"/>
      <c r="J20" s="137"/>
      <c r="K20" s="135"/>
      <c r="L20" s="85"/>
      <c r="M20" s="108"/>
      <c r="N20" s="108"/>
      <c r="O20" s="110"/>
    </row>
    <row r="21" spans="1:15" ht="15.75" customHeight="1">
      <c r="A21" s="92">
        <f t="shared" si="0"/>
        <v>7</v>
      </c>
      <c r="B21" s="11"/>
      <c r="C21" s="23" t="s">
        <v>187</v>
      </c>
      <c r="D21" s="13"/>
      <c r="E21" s="14"/>
      <c r="F21" s="14"/>
      <c r="G21" s="14"/>
      <c r="H21" s="16" t="s">
        <v>93</v>
      </c>
      <c r="I21" s="59"/>
      <c r="J21" s="138"/>
      <c r="K21" s="136"/>
      <c r="L21" s="85"/>
      <c r="M21" s="108"/>
      <c r="N21" s="108"/>
      <c r="O21" s="110"/>
    </row>
    <row r="22" spans="1:15" ht="12.75">
      <c r="A22" s="92">
        <f t="shared" si="0"/>
        <v>8</v>
      </c>
      <c r="B22" s="11"/>
      <c r="C22" s="23" t="s">
        <v>188</v>
      </c>
      <c r="D22" s="13"/>
      <c r="E22" s="14"/>
      <c r="F22" s="14"/>
      <c r="G22" s="14"/>
      <c r="H22" s="16" t="s">
        <v>54</v>
      </c>
      <c r="I22" s="59"/>
      <c r="J22" s="138"/>
      <c r="K22" s="136"/>
      <c r="L22" s="85"/>
      <c r="M22" s="108"/>
      <c r="N22" s="108"/>
      <c r="O22" s="110"/>
    </row>
    <row r="23" spans="1:15" ht="39" customHeight="1">
      <c r="A23" s="92">
        <f t="shared" si="0"/>
        <v>9</v>
      </c>
      <c r="B23" s="11"/>
      <c r="C23" s="23" t="s">
        <v>189</v>
      </c>
      <c r="D23" s="24"/>
      <c r="E23" s="14"/>
      <c r="F23" s="14"/>
      <c r="G23" s="14"/>
      <c r="H23" s="18" t="s">
        <v>170</v>
      </c>
      <c r="I23" s="59"/>
      <c r="J23" s="138"/>
      <c r="K23" s="136"/>
      <c r="L23" s="85"/>
      <c r="M23" s="108"/>
      <c r="N23" s="108"/>
      <c r="O23" s="110"/>
    </row>
    <row r="24" spans="1:15" ht="12" customHeight="1">
      <c r="A24" s="92">
        <f t="shared" si="0"/>
        <v>10</v>
      </c>
      <c r="B24" s="11"/>
      <c r="C24" s="19" t="s">
        <v>190</v>
      </c>
      <c r="D24" s="24"/>
      <c r="E24" s="14"/>
      <c r="F24" s="14"/>
      <c r="G24" s="26" t="s">
        <v>94</v>
      </c>
      <c r="H24" s="17"/>
      <c r="I24" s="59"/>
      <c r="J24" s="138"/>
      <c r="K24" s="136"/>
      <c r="L24" s="85"/>
      <c r="M24" s="108"/>
      <c r="N24" s="108"/>
      <c r="O24" s="110"/>
    </row>
    <row r="25" spans="1:15" ht="13.5" customHeight="1">
      <c r="A25" s="92">
        <f t="shared" si="0"/>
        <v>11</v>
      </c>
      <c r="B25" s="65"/>
      <c r="C25" s="27"/>
      <c r="D25" s="25"/>
      <c r="E25" s="14"/>
      <c r="F25" s="16" t="s">
        <v>55</v>
      </c>
      <c r="G25" s="14"/>
      <c r="H25" s="17"/>
      <c r="I25" s="59"/>
      <c r="J25" s="138"/>
      <c r="K25" s="136"/>
      <c r="L25" s="85"/>
      <c r="M25" s="108"/>
      <c r="N25" s="108"/>
      <c r="O25" s="110"/>
    </row>
    <row r="26" spans="1:15" ht="13.5" customHeight="1">
      <c r="A26" s="92">
        <f t="shared" si="0"/>
        <v>12</v>
      </c>
      <c r="B26" s="65"/>
      <c r="C26" s="28" t="s">
        <v>191</v>
      </c>
      <c r="D26" s="29"/>
      <c r="E26" s="30"/>
      <c r="F26" s="30"/>
      <c r="G26" s="30"/>
      <c r="H26" s="31" t="s">
        <v>56</v>
      </c>
      <c r="I26" s="60"/>
      <c r="J26" s="138"/>
      <c r="K26" s="136"/>
      <c r="L26" s="85"/>
      <c r="M26" s="108"/>
      <c r="N26" s="108"/>
      <c r="O26" s="110"/>
    </row>
    <row r="27" spans="1:15" ht="12.75">
      <c r="A27" s="92">
        <f t="shared" si="0"/>
        <v>13</v>
      </c>
      <c r="B27" s="11"/>
      <c r="C27" s="32"/>
      <c r="D27" s="13"/>
      <c r="E27" s="14"/>
      <c r="F27" s="16" t="s">
        <v>12</v>
      </c>
      <c r="G27" s="15"/>
      <c r="H27" s="17"/>
      <c r="I27" s="58">
        <v>151842</v>
      </c>
      <c r="J27" s="100">
        <f>J31</f>
        <v>206944</v>
      </c>
      <c r="K27" s="148">
        <v>224743</v>
      </c>
      <c r="L27" s="85">
        <f>(K27/J27)*100</f>
        <v>108.60087753208599</v>
      </c>
      <c r="M27" s="108">
        <v>220000</v>
      </c>
      <c r="N27" s="108">
        <v>230000</v>
      </c>
      <c r="O27" s="110">
        <v>235000</v>
      </c>
    </row>
    <row r="28" spans="1:15" ht="12.75">
      <c r="A28" s="92">
        <f t="shared" si="0"/>
        <v>14</v>
      </c>
      <c r="B28" s="11"/>
      <c r="C28" s="19"/>
      <c r="D28" s="13"/>
      <c r="E28" s="14"/>
      <c r="F28" s="14"/>
      <c r="G28" s="26" t="s">
        <v>57</v>
      </c>
      <c r="H28" s="16" t="s">
        <v>179</v>
      </c>
      <c r="I28" s="59"/>
      <c r="J28" s="137"/>
      <c r="K28" s="135"/>
      <c r="L28" s="85"/>
      <c r="M28" s="108"/>
      <c r="N28" s="108"/>
      <c r="O28" s="110"/>
    </row>
    <row r="29" spans="1:15" ht="17.25" customHeight="1">
      <c r="A29" s="92">
        <f t="shared" si="0"/>
        <v>15</v>
      </c>
      <c r="B29" s="11"/>
      <c r="C29" s="19" t="s">
        <v>178</v>
      </c>
      <c r="D29" s="13"/>
      <c r="E29" s="14"/>
      <c r="F29" s="14"/>
      <c r="G29" s="26"/>
      <c r="H29" s="16" t="s">
        <v>13</v>
      </c>
      <c r="I29" s="59"/>
      <c r="J29" s="137"/>
      <c r="K29" s="135"/>
      <c r="L29" s="85"/>
      <c r="M29" s="108"/>
      <c r="N29" s="108"/>
      <c r="O29" s="110"/>
    </row>
    <row r="30" spans="1:15" ht="27" customHeight="1">
      <c r="A30" s="92">
        <f t="shared" si="0"/>
        <v>16</v>
      </c>
      <c r="B30" s="11"/>
      <c r="C30" s="19" t="s">
        <v>177</v>
      </c>
      <c r="D30" s="160" t="s">
        <v>14</v>
      </c>
      <c r="E30" s="161"/>
      <c r="F30" s="161"/>
      <c r="G30" s="161"/>
      <c r="H30" s="162"/>
      <c r="I30" s="59"/>
      <c r="J30" s="139"/>
      <c r="K30" s="140"/>
      <c r="L30" s="85"/>
      <c r="M30" s="108"/>
      <c r="N30" s="108"/>
      <c r="O30" s="110"/>
    </row>
    <row r="31" spans="1:15" ht="28.5" customHeight="1">
      <c r="A31" s="92">
        <f t="shared" si="0"/>
        <v>17</v>
      </c>
      <c r="B31" s="11"/>
      <c r="C31" s="19"/>
      <c r="D31" s="86"/>
      <c r="E31" s="21"/>
      <c r="F31" s="21"/>
      <c r="G31" s="21"/>
      <c r="H31" s="16" t="s">
        <v>180</v>
      </c>
      <c r="I31" s="59"/>
      <c r="J31" s="103">
        <f>J32</f>
        <v>206944</v>
      </c>
      <c r="K31" s="140">
        <f>K33+K35</f>
        <v>224743</v>
      </c>
      <c r="L31" s="85">
        <f aca="true" t="shared" si="1" ref="L31:L36">(K31/J31)*100</f>
        <v>108.60087753208599</v>
      </c>
      <c r="M31" s="108">
        <f>M32+M35</f>
        <v>220000</v>
      </c>
      <c r="N31" s="108">
        <f>N32+N35</f>
        <v>230000</v>
      </c>
      <c r="O31" s="110">
        <f>O32+O35</f>
        <v>235000</v>
      </c>
    </row>
    <row r="32" spans="1:15" ht="27" customHeight="1">
      <c r="A32" s="92">
        <f t="shared" si="0"/>
        <v>18</v>
      </c>
      <c r="B32" s="11"/>
      <c r="C32" s="19"/>
      <c r="D32" s="86"/>
      <c r="E32" s="21"/>
      <c r="F32" s="21"/>
      <c r="G32" s="21"/>
      <c r="H32" s="87" t="s">
        <v>181</v>
      </c>
      <c r="I32" s="59"/>
      <c r="J32" s="103">
        <f>J33+J35</f>
        <v>206944</v>
      </c>
      <c r="K32" s="140">
        <f>K33+K35</f>
        <v>224743</v>
      </c>
      <c r="L32" s="85">
        <f t="shared" si="1"/>
        <v>108.60087753208599</v>
      </c>
      <c r="M32" s="108">
        <f aca="true" t="shared" si="2" ref="M32:O33">M33</f>
        <v>211500</v>
      </c>
      <c r="N32" s="108">
        <f t="shared" si="2"/>
        <v>221000</v>
      </c>
      <c r="O32" s="110">
        <f t="shared" si="2"/>
        <v>225500</v>
      </c>
    </row>
    <row r="33" spans="1:15" ht="27" customHeight="1">
      <c r="A33" s="92">
        <f t="shared" si="0"/>
        <v>19</v>
      </c>
      <c r="B33" s="19" t="s">
        <v>184</v>
      </c>
      <c r="C33" s="19" t="s">
        <v>183</v>
      </c>
      <c r="D33" s="86"/>
      <c r="E33" s="21"/>
      <c r="F33" s="21"/>
      <c r="G33" s="21"/>
      <c r="H33" s="87" t="s">
        <v>182</v>
      </c>
      <c r="I33" s="59"/>
      <c r="J33" s="103">
        <v>16302</v>
      </c>
      <c r="K33" s="140">
        <f>K34</f>
        <v>219743</v>
      </c>
      <c r="L33" s="85">
        <f t="shared" si="1"/>
        <v>1347.951171635382</v>
      </c>
      <c r="M33" s="108">
        <f t="shared" si="2"/>
        <v>211500</v>
      </c>
      <c r="N33" s="108">
        <f t="shared" si="2"/>
        <v>221000</v>
      </c>
      <c r="O33" s="110">
        <f t="shared" si="2"/>
        <v>225500</v>
      </c>
    </row>
    <row r="34" spans="1:15" ht="27" customHeight="1">
      <c r="A34" s="92">
        <f t="shared" si="0"/>
        <v>20</v>
      </c>
      <c r="B34" s="11" t="s">
        <v>184</v>
      </c>
      <c r="C34" s="19" t="s">
        <v>184</v>
      </c>
      <c r="D34" s="86"/>
      <c r="E34" s="21"/>
      <c r="F34" s="21"/>
      <c r="G34" s="21"/>
      <c r="H34" s="87" t="s">
        <v>185</v>
      </c>
      <c r="I34" s="59"/>
      <c r="J34" s="103">
        <v>16302</v>
      </c>
      <c r="K34" s="140">
        <v>219743</v>
      </c>
      <c r="L34" s="85">
        <f t="shared" si="1"/>
        <v>1347.951171635382</v>
      </c>
      <c r="M34" s="108">
        <v>211500</v>
      </c>
      <c r="N34" s="108">
        <v>221000</v>
      </c>
      <c r="O34" s="110">
        <v>225500</v>
      </c>
    </row>
    <row r="35" spans="1:15" ht="22.5" customHeight="1">
      <c r="A35" s="92">
        <f t="shared" si="0"/>
        <v>21</v>
      </c>
      <c r="B35" s="65" t="s">
        <v>193</v>
      </c>
      <c r="C35" s="34">
        <v>36</v>
      </c>
      <c r="D35" s="25"/>
      <c r="E35" s="14"/>
      <c r="F35" s="14"/>
      <c r="G35" s="26" t="s">
        <v>58</v>
      </c>
      <c r="H35" s="35" t="s">
        <v>192</v>
      </c>
      <c r="I35" s="58">
        <v>151842</v>
      </c>
      <c r="J35" s="100">
        <v>190642</v>
      </c>
      <c r="K35" s="148">
        <v>5000</v>
      </c>
      <c r="L35" s="85">
        <f t="shared" si="1"/>
        <v>2.6227169249168596</v>
      </c>
      <c r="M35" s="108">
        <v>8500</v>
      </c>
      <c r="N35" s="108">
        <v>9000</v>
      </c>
      <c r="O35" s="110">
        <v>9500</v>
      </c>
    </row>
    <row r="36" spans="1:15" ht="12.75">
      <c r="A36" s="92">
        <f t="shared" si="0"/>
        <v>22</v>
      </c>
      <c r="B36" s="12" t="s">
        <v>193</v>
      </c>
      <c r="C36" s="12" t="s">
        <v>193</v>
      </c>
      <c r="D36" s="24" t="s">
        <v>15</v>
      </c>
      <c r="E36" s="14"/>
      <c r="F36" s="14"/>
      <c r="G36" s="14"/>
      <c r="H36" s="17"/>
      <c r="I36" s="62">
        <v>151842</v>
      </c>
      <c r="J36" s="100">
        <v>190642</v>
      </c>
      <c r="K36" s="148">
        <v>5000</v>
      </c>
      <c r="L36" s="85">
        <f t="shared" si="1"/>
        <v>2.6227169249168596</v>
      </c>
      <c r="M36" s="108">
        <v>8500</v>
      </c>
      <c r="N36" s="108">
        <v>9000</v>
      </c>
      <c r="O36" s="110">
        <v>9500</v>
      </c>
    </row>
    <row r="37" spans="1:15" ht="23.25" customHeight="1">
      <c r="A37" s="92">
        <f t="shared" si="0"/>
        <v>23</v>
      </c>
      <c r="B37" s="65"/>
      <c r="C37" s="34">
        <v>37</v>
      </c>
      <c r="D37" s="29"/>
      <c r="E37" s="30"/>
      <c r="F37" s="30"/>
      <c r="G37" s="30"/>
      <c r="H37" s="90" t="s">
        <v>16</v>
      </c>
      <c r="I37" s="59"/>
      <c r="J37" s="137"/>
      <c r="K37" s="135"/>
      <c r="L37" s="85"/>
      <c r="M37" s="107"/>
      <c r="N37" s="107"/>
      <c r="O37" s="109"/>
    </row>
    <row r="38" spans="1:15" ht="12.75">
      <c r="A38" s="92">
        <f t="shared" si="0"/>
        <v>24</v>
      </c>
      <c r="B38" s="11"/>
      <c r="C38" s="12"/>
      <c r="D38" s="24"/>
      <c r="E38" s="16" t="s">
        <v>7</v>
      </c>
      <c r="F38" s="14"/>
      <c r="G38" s="14"/>
      <c r="H38" s="17"/>
      <c r="I38" s="59"/>
      <c r="J38" s="137"/>
      <c r="K38" s="135"/>
      <c r="L38" s="85"/>
      <c r="M38" s="107"/>
      <c r="N38" s="107"/>
      <c r="O38" s="109"/>
    </row>
    <row r="39" spans="1:15" ht="14.25" customHeight="1">
      <c r="A39" s="92">
        <f t="shared" si="0"/>
        <v>25</v>
      </c>
      <c r="B39" s="65"/>
      <c r="C39" s="34">
        <v>39</v>
      </c>
      <c r="D39" s="29"/>
      <c r="E39" s="30"/>
      <c r="F39" s="48"/>
      <c r="G39" s="29"/>
      <c r="H39" s="36" t="s">
        <v>8</v>
      </c>
      <c r="I39" s="59"/>
      <c r="J39" s="102"/>
      <c r="K39" s="136"/>
      <c r="L39" s="85"/>
      <c r="M39" s="107"/>
      <c r="N39" s="107"/>
      <c r="O39" s="109"/>
    </row>
    <row r="40" spans="1:15" ht="27" customHeight="1">
      <c r="A40" s="92">
        <f t="shared" si="0"/>
        <v>26</v>
      </c>
      <c r="B40" s="65"/>
      <c r="C40" s="27" t="s">
        <v>59</v>
      </c>
      <c r="D40" s="160" t="s">
        <v>17</v>
      </c>
      <c r="E40" s="161"/>
      <c r="F40" s="161"/>
      <c r="G40" s="161"/>
      <c r="H40" s="162"/>
      <c r="I40" s="59"/>
      <c r="J40" s="102"/>
      <c r="K40" s="136"/>
      <c r="L40" s="85"/>
      <c r="M40" s="107"/>
      <c r="N40" s="107"/>
      <c r="O40" s="109"/>
    </row>
    <row r="41" spans="1:15" ht="12.75">
      <c r="A41" s="92">
        <f t="shared" si="0"/>
        <v>27</v>
      </c>
      <c r="B41" s="11"/>
      <c r="C41" s="12" t="s">
        <v>60</v>
      </c>
      <c r="D41" s="24" t="s">
        <v>18</v>
      </c>
      <c r="E41" s="14"/>
      <c r="F41" s="14"/>
      <c r="G41" s="14"/>
      <c r="H41" s="15"/>
      <c r="I41" s="59"/>
      <c r="J41" s="102"/>
      <c r="K41" s="136"/>
      <c r="L41" s="85"/>
      <c r="M41" s="107"/>
      <c r="N41" s="107"/>
      <c r="O41" s="109"/>
    </row>
    <row r="42" spans="1:15" ht="12.75">
      <c r="A42" s="92">
        <f t="shared" si="0"/>
        <v>28</v>
      </c>
      <c r="B42" s="65"/>
      <c r="C42" s="27" t="s">
        <v>61</v>
      </c>
      <c r="D42" s="29" t="s">
        <v>9</v>
      </c>
      <c r="E42" s="30"/>
      <c r="F42" s="30"/>
      <c r="G42" s="30"/>
      <c r="H42" s="37"/>
      <c r="I42" s="59"/>
      <c r="J42" s="102"/>
      <c r="K42" s="136"/>
      <c r="L42" s="85"/>
      <c r="M42" s="107"/>
      <c r="N42" s="107"/>
      <c r="O42" s="109"/>
    </row>
    <row r="43" spans="1:15" ht="24.75" customHeight="1">
      <c r="A43" s="92">
        <f t="shared" si="0"/>
        <v>29</v>
      </c>
      <c r="B43" s="11"/>
      <c r="C43" s="12" t="s">
        <v>63</v>
      </c>
      <c r="D43" s="160" t="s">
        <v>62</v>
      </c>
      <c r="E43" s="161"/>
      <c r="F43" s="161"/>
      <c r="G43" s="161"/>
      <c r="H43" s="162"/>
      <c r="I43" s="59"/>
      <c r="J43" s="102"/>
      <c r="K43" s="136"/>
      <c r="L43" s="85"/>
      <c r="M43" s="107"/>
      <c r="N43" s="107"/>
      <c r="O43" s="109"/>
    </row>
    <row r="44" spans="1:15" ht="12.75">
      <c r="A44" s="92">
        <f t="shared" si="0"/>
        <v>30</v>
      </c>
      <c r="B44" s="65"/>
      <c r="C44" s="27" t="s">
        <v>64</v>
      </c>
      <c r="D44" s="29" t="s">
        <v>19</v>
      </c>
      <c r="E44" s="30"/>
      <c r="F44" s="30"/>
      <c r="G44" s="30"/>
      <c r="H44" s="48"/>
      <c r="I44" s="59"/>
      <c r="J44" s="102"/>
      <c r="K44" s="136"/>
      <c r="L44" s="85"/>
      <c r="M44" s="107"/>
      <c r="N44" s="107"/>
      <c r="O44" s="109"/>
    </row>
    <row r="45" spans="1:15" ht="12.75">
      <c r="A45" s="92">
        <f t="shared" si="0"/>
        <v>31</v>
      </c>
      <c r="B45" s="11"/>
      <c r="C45" s="12"/>
      <c r="D45" s="24"/>
      <c r="E45" s="16" t="s">
        <v>22</v>
      </c>
      <c r="F45" s="14"/>
      <c r="G45" s="14"/>
      <c r="H45" s="17"/>
      <c r="I45" s="59"/>
      <c r="J45" s="102"/>
      <c r="K45" s="136"/>
      <c r="L45" s="85"/>
      <c r="M45" s="107"/>
      <c r="N45" s="107"/>
      <c r="O45" s="109"/>
    </row>
    <row r="46" spans="1:15" ht="30" customHeight="1">
      <c r="A46" s="92">
        <f t="shared" si="0"/>
        <v>32</v>
      </c>
      <c r="B46" s="65"/>
      <c r="C46" s="38" t="s">
        <v>20</v>
      </c>
      <c r="D46" s="29"/>
      <c r="E46" s="30"/>
      <c r="F46" s="48"/>
      <c r="G46" s="175" t="s">
        <v>65</v>
      </c>
      <c r="H46" s="162"/>
      <c r="I46" s="59"/>
      <c r="J46" s="102"/>
      <c r="K46" s="136"/>
      <c r="L46" s="85"/>
      <c r="M46" s="107"/>
      <c r="N46" s="107"/>
      <c r="O46" s="109"/>
    </row>
    <row r="47" spans="1:15" ht="12.75">
      <c r="A47" s="92">
        <f t="shared" si="0"/>
        <v>33</v>
      </c>
      <c r="B47" s="11"/>
      <c r="C47" s="12" t="s">
        <v>66</v>
      </c>
      <c r="D47" s="24" t="s">
        <v>21</v>
      </c>
      <c r="E47" s="14"/>
      <c r="F47" s="14"/>
      <c r="G47" s="14"/>
      <c r="H47" s="21"/>
      <c r="I47" s="59"/>
      <c r="J47" s="102"/>
      <c r="K47" s="136"/>
      <c r="L47" s="85"/>
      <c r="M47" s="107"/>
      <c r="N47" s="107"/>
      <c r="O47" s="109"/>
    </row>
    <row r="48" spans="1:15" ht="12.75">
      <c r="A48" s="92">
        <f t="shared" si="0"/>
        <v>34</v>
      </c>
      <c r="B48" s="11"/>
      <c r="C48" s="12"/>
      <c r="D48" s="24"/>
      <c r="E48" s="26" t="s">
        <v>106</v>
      </c>
      <c r="F48" s="14"/>
      <c r="G48" s="14"/>
      <c r="H48" s="17"/>
      <c r="I48" s="59"/>
      <c r="J48" s="102"/>
      <c r="K48" s="136"/>
      <c r="L48" s="85"/>
      <c r="M48" s="107"/>
      <c r="N48" s="107"/>
      <c r="O48" s="109"/>
    </row>
    <row r="49" spans="1:15" ht="12.75">
      <c r="A49" s="92">
        <f t="shared" si="0"/>
        <v>35</v>
      </c>
      <c r="B49" s="65"/>
      <c r="C49" s="39" t="s">
        <v>103</v>
      </c>
      <c r="D49" s="29"/>
      <c r="E49" s="31"/>
      <c r="F49" s="40"/>
      <c r="G49" s="47" t="s">
        <v>102</v>
      </c>
      <c r="H49" s="48"/>
      <c r="I49" s="59"/>
      <c r="J49" s="102"/>
      <c r="K49" s="136"/>
      <c r="L49" s="85"/>
      <c r="M49" s="107"/>
      <c r="N49" s="107"/>
      <c r="O49" s="109"/>
    </row>
    <row r="50" spans="1:15" ht="17.25" customHeight="1">
      <c r="A50" s="92">
        <f t="shared" si="0"/>
        <v>36</v>
      </c>
      <c r="B50" s="11"/>
      <c r="C50" s="32" t="s">
        <v>104</v>
      </c>
      <c r="D50" s="24" t="s">
        <v>105</v>
      </c>
      <c r="E50" s="41"/>
      <c r="F50" s="42"/>
      <c r="G50" s="42"/>
      <c r="H50" s="43"/>
      <c r="I50" s="59"/>
      <c r="J50" s="102"/>
      <c r="K50" s="136"/>
      <c r="L50" s="85"/>
      <c r="M50" s="107"/>
      <c r="N50" s="107"/>
      <c r="O50" s="109"/>
    </row>
    <row r="51" spans="1:15" ht="39.75" customHeight="1">
      <c r="A51" s="92">
        <f t="shared" si="0"/>
        <v>37</v>
      </c>
      <c r="B51" s="65"/>
      <c r="C51" s="39" t="s">
        <v>109</v>
      </c>
      <c r="D51" s="160" t="s">
        <v>158</v>
      </c>
      <c r="E51" s="161"/>
      <c r="F51" s="161"/>
      <c r="G51" s="161"/>
      <c r="H51" s="162"/>
      <c r="I51" s="59"/>
      <c r="J51" s="102"/>
      <c r="K51" s="136"/>
      <c r="L51" s="85"/>
      <c r="M51" s="107"/>
      <c r="N51" s="107"/>
      <c r="O51" s="109"/>
    </row>
    <row r="52" spans="1:15" ht="12.75">
      <c r="A52" s="92">
        <f t="shared" si="0"/>
        <v>38</v>
      </c>
      <c r="B52" s="11"/>
      <c r="C52" s="44" t="s">
        <v>68</v>
      </c>
      <c r="D52" s="24"/>
      <c r="E52" s="26"/>
      <c r="F52" s="45"/>
      <c r="G52" s="163" t="s">
        <v>67</v>
      </c>
      <c r="H52" s="164"/>
      <c r="I52" s="59"/>
      <c r="J52" s="102"/>
      <c r="K52" s="136"/>
      <c r="L52" s="85"/>
      <c r="M52" s="107"/>
      <c r="N52" s="107"/>
      <c r="O52" s="109"/>
    </row>
    <row r="53" spans="1:15" ht="15" customHeight="1">
      <c r="A53" s="92">
        <f t="shared" si="0"/>
        <v>39</v>
      </c>
      <c r="B53" s="65"/>
      <c r="C53" s="34" t="s">
        <v>70</v>
      </c>
      <c r="D53" s="46" t="s">
        <v>69</v>
      </c>
      <c r="E53" s="40"/>
      <c r="F53" s="47"/>
      <c r="G53" s="47"/>
      <c r="H53" s="46"/>
      <c r="I53" s="59"/>
      <c r="J53" s="102"/>
      <c r="K53" s="136"/>
      <c r="L53" s="85"/>
      <c r="M53" s="107"/>
      <c r="N53" s="107"/>
      <c r="O53" s="109"/>
    </row>
    <row r="54" spans="1:15" ht="15" customHeight="1">
      <c r="A54" s="92">
        <f t="shared" si="0"/>
        <v>40</v>
      </c>
      <c r="B54" s="11"/>
      <c r="C54" s="32" t="s">
        <v>108</v>
      </c>
      <c r="D54" s="24" t="s">
        <v>107</v>
      </c>
      <c r="E54" s="14"/>
      <c r="F54" s="14"/>
      <c r="G54" s="14"/>
      <c r="H54" s="17"/>
      <c r="I54" s="59"/>
      <c r="J54" s="102"/>
      <c r="K54" s="136"/>
      <c r="L54" s="85"/>
      <c r="M54" s="107"/>
      <c r="N54" s="107"/>
      <c r="O54" s="109"/>
    </row>
    <row r="55" spans="1:15" ht="15" customHeight="1">
      <c r="A55" s="92">
        <f t="shared" si="0"/>
        <v>41</v>
      </c>
      <c r="B55" s="11"/>
      <c r="C55" s="12"/>
      <c r="D55" s="13" t="s">
        <v>23</v>
      </c>
      <c r="E55" s="17"/>
      <c r="F55" s="14"/>
      <c r="G55" s="14"/>
      <c r="H55" s="17"/>
      <c r="I55" s="59"/>
      <c r="J55" s="102"/>
      <c r="K55" s="136"/>
      <c r="L55" s="85"/>
      <c r="M55" s="107"/>
      <c r="N55" s="107"/>
      <c r="O55" s="109"/>
    </row>
    <row r="56" spans="1:15" ht="24" customHeight="1">
      <c r="A56" s="92">
        <f t="shared" si="0"/>
        <v>42</v>
      </c>
      <c r="B56" s="71"/>
      <c r="C56" s="27"/>
      <c r="D56" s="172" t="s">
        <v>24</v>
      </c>
      <c r="E56" s="173"/>
      <c r="F56" s="173"/>
      <c r="G56" s="173"/>
      <c r="H56" s="174"/>
      <c r="I56" s="61"/>
      <c r="J56" s="104"/>
      <c r="K56" s="136"/>
      <c r="L56" s="85"/>
      <c r="M56" s="107"/>
      <c r="N56" s="107"/>
      <c r="O56" s="109"/>
    </row>
    <row r="57" spans="1:15" ht="16.5" customHeight="1">
      <c r="A57" s="92">
        <f t="shared" si="0"/>
        <v>43</v>
      </c>
      <c r="B57" s="72" t="s">
        <v>171</v>
      </c>
      <c r="C57" s="51"/>
      <c r="D57" s="26" t="s">
        <v>151</v>
      </c>
      <c r="E57" s="26"/>
      <c r="F57" s="26"/>
      <c r="G57" s="26"/>
      <c r="H57" s="26"/>
      <c r="I57" s="58">
        <f>I58+I111</f>
        <v>30109</v>
      </c>
      <c r="J57" s="103">
        <f>J58+J111</f>
        <v>31823</v>
      </c>
      <c r="K57" s="140">
        <f>K58+K113</f>
        <v>37536</v>
      </c>
      <c r="L57" s="85">
        <f>(K57/J57)*100</f>
        <v>117.95242434717028</v>
      </c>
      <c r="M57" s="108">
        <f>M58+M111</f>
        <v>40599.49999999999</v>
      </c>
      <c r="N57" s="108">
        <f>N58+N111</f>
        <v>41482.299999999996</v>
      </c>
      <c r="O57" s="110">
        <f>O58+O113</f>
        <v>42619</v>
      </c>
    </row>
    <row r="58" spans="1:15" ht="15" customHeight="1">
      <c r="A58" s="92">
        <f t="shared" si="0"/>
        <v>44</v>
      </c>
      <c r="B58" s="72" t="s">
        <v>171</v>
      </c>
      <c r="C58" s="23" t="s">
        <v>4</v>
      </c>
      <c r="D58" s="26"/>
      <c r="E58" s="26" t="s">
        <v>1</v>
      </c>
      <c r="F58" s="26"/>
      <c r="G58" s="26"/>
      <c r="H58" s="26"/>
      <c r="I58" s="58">
        <f aca="true" t="shared" si="3" ref="I58:O58">I59+I80+I108</f>
        <v>29539</v>
      </c>
      <c r="J58" s="103">
        <f t="shared" si="3"/>
        <v>31433</v>
      </c>
      <c r="K58" s="140">
        <f>K59+K80+K108</f>
        <v>35479</v>
      </c>
      <c r="L58" s="85">
        <f aca="true" t="shared" si="4" ref="L58:L63">(K58/J58)*100</f>
        <v>112.8718226068145</v>
      </c>
      <c r="M58" s="108">
        <f t="shared" si="3"/>
        <v>38439.649999999994</v>
      </c>
      <c r="N58" s="108">
        <f t="shared" si="3"/>
        <v>39281.31</v>
      </c>
      <c r="O58" s="110">
        <f t="shared" si="3"/>
        <v>40356.3</v>
      </c>
    </row>
    <row r="59" spans="1:17" ht="18.75" customHeight="1">
      <c r="A59" s="92">
        <f t="shared" si="0"/>
        <v>45</v>
      </c>
      <c r="B59" s="72" t="s">
        <v>171</v>
      </c>
      <c r="C59" s="23" t="s">
        <v>26</v>
      </c>
      <c r="D59" s="26"/>
      <c r="E59" s="26"/>
      <c r="F59" s="26" t="s">
        <v>153</v>
      </c>
      <c r="G59" s="26"/>
      <c r="H59" s="26"/>
      <c r="I59" s="58">
        <f aca="true" t="shared" si="5" ref="I59:O59">I60+I69+I73</f>
        <v>16695</v>
      </c>
      <c r="J59" s="103">
        <f t="shared" si="5"/>
        <v>17354</v>
      </c>
      <c r="K59" s="140">
        <f>K60+K69+K73</f>
        <v>21816</v>
      </c>
      <c r="L59" s="85">
        <f t="shared" si="4"/>
        <v>125.71165149245131</v>
      </c>
      <c r="M59" s="108">
        <f t="shared" si="5"/>
        <v>23988.5</v>
      </c>
      <c r="N59" s="108">
        <f t="shared" si="5"/>
        <v>24554.9</v>
      </c>
      <c r="O59" s="110">
        <f t="shared" si="5"/>
        <v>25217</v>
      </c>
      <c r="Q59" s="10"/>
    </row>
    <row r="60" spans="1:15" ht="15.75" customHeight="1">
      <c r="A60" s="92">
        <f t="shared" si="0"/>
        <v>46</v>
      </c>
      <c r="B60" s="72" t="s">
        <v>171</v>
      </c>
      <c r="C60" s="19" t="s">
        <v>27</v>
      </c>
      <c r="D60" s="26"/>
      <c r="E60" s="26"/>
      <c r="F60" s="26"/>
      <c r="G60" s="26" t="s">
        <v>71</v>
      </c>
      <c r="H60" s="26"/>
      <c r="I60" s="58">
        <f>I61+I62+I65+I66+I67+I68</f>
        <v>13473</v>
      </c>
      <c r="J60" s="103">
        <f>J61+J62+J65+J66+J67+J68+J63</f>
        <v>13586</v>
      </c>
      <c r="K60" s="140">
        <f>K61+K62+K63+K64+K65+K66+K67+K68</f>
        <v>20662</v>
      </c>
      <c r="L60" s="85">
        <f t="shared" si="4"/>
        <v>152.0830266450758</v>
      </c>
      <c r="M60" s="108">
        <f>M61+M62+M63+M65+M67+M68</f>
        <v>23095</v>
      </c>
      <c r="N60" s="108">
        <f>N61+N62+N63+N65+N67+N68</f>
        <v>23602</v>
      </c>
      <c r="O60" s="110">
        <f>O61+O62+O63+O63+O65+O66+O67+O68</f>
        <v>24210</v>
      </c>
    </row>
    <row r="61" spans="1:15" s="118" customFormat="1" ht="15.75" customHeight="1">
      <c r="A61" s="92">
        <f t="shared" si="0"/>
        <v>47</v>
      </c>
      <c r="B61" s="72" t="s">
        <v>171</v>
      </c>
      <c r="C61" s="33" t="s">
        <v>74</v>
      </c>
      <c r="D61" s="26"/>
      <c r="E61" s="17"/>
      <c r="F61" s="17"/>
      <c r="G61" s="17"/>
      <c r="H61" s="17" t="s">
        <v>73</v>
      </c>
      <c r="I61" s="61">
        <v>10258</v>
      </c>
      <c r="J61" s="101">
        <v>10282</v>
      </c>
      <c r="K61" s="84">
        <v>15500</v>
      </c>
      <c r="L61" s="85">
        <f t="shared" si="4"/>
        <v>150.7488815405563</v>
      </c>
      <c r="M61" s="116">
        <v>16800</v>
      </c>
      <c r="N61" s="116">
        <v>17200</v>
      </c>
      <c r="O61" s="117">
        <v>17600</v>
      </c>
    </row>
    <row r="62" spans="1:15" s="118" customFormat="1" ht="15.75" customHeight="1">
      <c r="A62" s="92">
        <f t="shared" si="0"/>
        <v>48</v>
      </c>
      <c r="B62" s="72" t="s">
        <v>171</v>
      </c>
      <c r="C62" s="33" t="s">
        <v>76</v>
      </c>
      <c r="D62" s="26"/>
      <c r="E62" s="17"/>
      <c r="F62" s="17"/>
      <c r="G62" s="17"/>
      <c r="H62" s="17" t="s">
        <v>75</v>
      </c>
      <c r="I62" s="61">
        <v>2195</v>
      </c>
      <c r="J62" s="101">
        <v>2185</v>
      </c>
      <c r="K62" s="84">
        <v>3875</v>
      </c>
      <c r="L62" s="85">
        <f t="shared" si="4"/>
        <v>177.34553775743706</v>
      </c>
      <c r="M62" s="116">
        <v>4700</v>
      </c>
      <c r="N62" s="116">
        <v>4800</v>
      </c>
      <c r="O62" s="117">
        <v>4900</v>
      </c>
    </row>
    <row r="63" spans="1:15" s="118" customFormat="1" ht="15.75" customHeight="1">
      <c r="A63" s="92">
        <f t="shared" si="0"/>
        <v>49</v>
      </c>
      <c r="B63" s="72" t="s">
        <v>174</v>
      </c>
      <c r="C63" s="33" t="s">
        <v>175</v>
      </c>
      <c r="D63" s="26"/>
      <c r="E63" s="17"/>
      <c r="F63" s="17"/>
      <c r="G63" s="17"/>
      <c r="H63" s="17" t="s">
        <v>176</v>
      </c>
      <c r="I63" s="61">
        <v>0</v>
      </c>
      <c r="J63" s="101">
        <v>30</v>
      </c>
      <c r="K63" s="84">
        <v>114</v>
      </c>
      <c r="L63" s="85">
        <f t="shared" si="4"/>
        <v>380</v>
      </c>
      <c r="M63" s="116">
        <v>100</v>
      </c>
      <c r="N63" s="116">
        <v>100</v>
      </c>
      <c r="O63" s="117">
        <v>100</v>
      </c>
    </row>
    <row r="64" spans="1:15" s="118" customFormat="1" ht="12.75" customHeight="1">
      <c r="A64" s="92">
        <f t="shared" si="0"/>
        <v>50</v>
      </c>
      <c r="B64" s="72" t="s">
        <v>171</v>
      </c>
      <c r="C64" s="33" t="s">
        <v>78</v>
      </c>
      <c r="D64" s="26"/>
      <c r="E64" s="17"/>
      <c r="F64" s="17"/>
      <c r="G64" s="17"/>
      <c r="H64" s="17" t="s">
        <v>77</v>
      </c>
      <c r="I64" s="61">
        <v>0</v>
      </c>
      <c r="J64" s="105">
        <v>0</v>
      </c>
      <c r="K64" s="61">
        <v>0</v>
      </c>
      <c r="L64" s="85"/>
      <c r="M64" s="116">
        <v>840</v>
      </c>
      <c r="N64" s="116">
        <v>860</v>
      </c>
      <c r="O64" s="117">
        <v>880</v>
      </c>
    </row>
    <row r="65" spans="1:15" s="118" customFormat="1" ht="15.75" customHeight="1">
      <c r="A65" s="92">
        <f t="shared" si="0"/>
        <v>51</v>
      </c>
      <c r="B65" s="72" t="s">
        <v>171</v>
      </c>
      <c r="C65" s="33" t="s">
        <v>80</v>
      </c>
      <c r="D65" s="26"/>
      <c r="E65" s="17"/>
      <c r="F65" s="17"/>
      <c r="G65" s="17"/>
      <c r="H65" s="17" t="s">
        <v>79</v>
      </c>
      <c r="I65" s="61">
        <v>469</v>
      </c>
      <c r="J65" s="105">
        <v>604</v>
      </c>
      <c r="K65" s="147">
        <v>501</v>
      </c>
      <c r="L65" s="85">
        <f>(K65/J65)*100</f>
        <v>82.94701986754967</v>
      </c>
      <c r="M65" s="116">
        <v>755</v>
      </c>
      <c r="N65" s="116">
        <v>760</v>
      </c>
      <c r="O65" s="117">
        <v>765</v>
      </c>
    </row>
    <row r="66" spans="1:17" s="118" customFormat="1" ht="15.75" customHeight="1">
      <c r="A66" s="92">
        <f t="shared" si="0"/>
        <v>52</v>
      </c>
      <c r="B66" s="72" t="s">
        <v>171</v>
      </c>
      <c r="C66" s="33" t="s">
        <v>82</v>
      </c>
      <c r="D66" s="26"/>
      <c r="E66" s="17"/>
      <c r="F66" s="17"/>
      <c r="G66" s="17"/>
      <c r="H66" s="17" t="s">
        <v>81</v>
      </c>
      <c r="I66" s="61">
        <v>97</v>
      </c>
      <c r="J66" s="105">
        <v>73</v>
      </c>
      <c r="K66" s="147">
        <v>35</v>
      </c>
      <c r="L66" s="85">
        <f>(K66/J66)*100</f>
        <v>47.94520547945205</v>
      </c>
      <c r="M66" s="116">
        <v>0</v>
      </c>
      <c r="N66" s="116">
        <v>0</v>
      </c>
      <c r="O66" s="117">
        <v>0</v>
      </c>
      <c r="Q66" s="119"/>
    </row>
    <row r="67" spans="1:15" s="118" customFormat="1" ht="19.5" customHeight="1">
      <c r="A67" s="92">
        <f t="shared" si="0"/>
        <v>53</v>
      </c>
      <c r="B67" s="72" t="s">
        <v>171</v>
      </c>
      <c r="C67" s="33" t="s">
        <v>84</v>
      </c>
      <c r="D67" s="26"/>
      <c r="E67" s="17"/>
      <c r="F67" s="17"/>
      <c r="G67" s="17"/>
      <c r="H67" s="17" t="s">
        <v>83</v>
      </c>
      <c r="I67" s="61">
        <v>0</v>
      </c>
      <c r="J67" s="105">
        <v>0</v>
      </c>
      <c r="K67" s="147">
        <v>37</v>
      </c>
      <c r="L67" s="85"/>
      <c r="M67" s="116">
        <v>40</v>
      </c>
      <c r="N67" s="116">
        <v>42</v>
      </c>
      <c r="O67" s="117">
        <v>45</v>
      </c>
    </row>
    <row r="68" spans="1:15" s="118" customFormat="1" ht="18" customHeight="1">
      <c r="A68" s="92">
        <f t="shared" si="0"/>
        <v>54</v>
      </c>
      <c r="B68" s="72" t="s">
        <v>171</v>
      </c>
      <c r="C68" s="33" t="s">
        <v>86</v>
      </c>
      <c r="D68" s="26"/>
      <c r="E68" s="17"/>
      <c r="F68" s="17"/>
      <c r="G68" s="17"/>
      <c r="H68" s="17" t="s">
        <v>85</v>
      </c>
      <c r="I68" s="61">
        <v>454</v>
      </c>
      <c r="J68" s="105">
        <v>412</v>
      </c>
      <c r="K68" s="61">
        <v>600</v>
      </c>
      <c r="L68" s="85">
        <f>(K68/J68)*100</f>
        <v>145.63106796116506</v>
      </c>
      <c r="M68" s="116">
        <v>700</v>
      </c>
      <c r="N68" s="116">
        <v>700</v>
      </c>
      <c r="O68" s="117">
        <v>700</v>
      </c>
    </row>
    <row r="69" spans="1:15" ht="19.5" customHeight="1">
      <c r="A69" s="92">
        <f t="shared" si="0"/>
        <v>55</v>
      </c>
      <c r="B69" s="72" t="s">
        <v>171</v>
      </c>
      <c r="C69" s="19" t="s">
        <v>28</v>
      </c>
      <c r="D69" s="154"/>
      <c r="E69" s="26"/>
      <c r="F69" s="26"/>
      <c r="G69" s="26" t="s">
        <v>72</v>
      </c>
      <c r="H69" s="155"/>
      <c r="I69" s="58">
        <f>I70</f>
        <v>462</v>
      </c>
      <c r="J69" s="103">
        <f>J70+J72</f>
        <v>925</v>
      </c>
      <c r="K69" s="58">
        <f>K70+K72+K71</f>
        <v>430</v>
      </c>
      <c r="L69" s="85">
        <f>(K69/J69)*100</f>
        <v>46.48648648648649</v>
      </c>
      <c r="M69" s="108">
        <f>M70+M72</f>
        <v>400</v>
      </c>
      <c r="N69" s="108">
        <f>N70+N72</f>
        <v>450</v>
      </c>
      <c r="O69" s="110">
        <f>O70+O72</f>
        <v>490</v>
      </c>
    </row>
    <row r="70" spans="1:15" ht="12.75" customHeight="1">
      <c r="A70" s="92">
        <f t="shared" si="0"/>
        <v>56</v>
      </c>
      <c r="B70" s="150" t="s">
        <v>171</v>
      </c>
      <c r="C70" s="33" t="s">
        <v>88</v>
      </c>
      <c r="D70" s="154"/>
      <c r="E70" s="17"/>
      <c r="F70" s="17"/>
      <c r="G70" s="17"/>
      <c r="H70" s="151" t="s">
        <v>87</v>
      </c>
      <c r="I70" s="152">
        <v>462</v>
      </c>
      <c r="J70" s="105">
        <v>610</v>
      </c>
      <c r="K70" s="61">
        <v>0</v>
      </c>
      <c r="L70" s="85">
        <f>(K70/J70)*100</f>
        <v>0</v>
      </c>
      <c r="M70" s="107">
        <v>0</v>
      </c>
      <c r="N70" s="107">
        <v>0</v>
      </c>
      <c r="O70" s="109">
        <v>0</v>
      </c>
    </row>
    <row r="71" spans="1:15" ht="12.75" customHeight="1">
      <c r="A71" s="92">
        <f t="shared" si="0"/>
        <v>57</v>
      </c>
      <c r="B71" s="150" t="s">
        <v>171</v>
      </c>
      <c r="C71" s="33" t="s">
        <v>206</v>
      </c>
      <c r="D71" s="154"/>
      <c r="E71" s="17"/>
      <c r="F71" s="17"/>
      <c r="G71" s="17"/>
      <c r="H71" s="151" t="s">
        <v>207</v>
      </c>
      <c r="I71" s="152"/>
      <c r="J71" s="105"/>
      <c r="K71" s="61">
        <v>77</v>
      </c>
      <c r="L71" s="85"/>
      <c r="M71" s="107"/>
      <c r="N71" s="107"/>
      <c r="O71" s="109"/>
    </row>
    <row r="72" spans="1:15" ht="12.75" customHeight="1">
      <c r="A72" s="92">
        <f t="shared" si="0"/>
        <v>58</v>
      </c>
      <c r="B72" s="150" t="s">
        <v>171</v>
      </c>
      <c r="C72" s="33" t="s">
        <v>173</v>
      </c>
      <c r="D72" s="154"/>
      <c r="E72" s="17"/>
      <c r="F72" s="17"/>
      <c r="G72" s="17"/>
      <c r="H72" s="151" t="s">
        <v>208</v>
      </c>
      <c r="I72" s="152">
        <v>0</v>
      </c>
      <c r="J72" s="105">
        <v>315</v>
      </c>
      <c r="K72" s="61">
        <v>353</v>
      </c>
      <c r="L72" s="85">
        <f aca="true" t="shared" si="6" ref="L72:L77">(K72/J72)*100</f>
        <v>112.06349206349206</v>
      </c>
      <c r="M72" s="107">
        <v>400</v>
      </c>
      <c r="N72" s="107">
        <v>450</v>
      </c>
      <c r="O72" s="109">
        <v>490</v>
      </c>
    </row>
    <row r="73" spans="1:15" ht="12" customHeight="1">
      <c r="A73" s="92">
        <f t="shared" si="0"/>
        <v>59</v>
      </c>
      <c r="B73" s="72" t="s">
        <v>171</v>
      </c>
      <c r="C73" s="19" t="s">
        <v>30</v>
      </c>
      <c r="D73" s="153"/>
      <c r="E73" s="153"/>
      <c r="F73" s="153"/>
      <c r="G73" s="153" t="s">
        <v>29</v>
      </c>
      <c r="H73" s="153"/>
      <c r="I73" s="58">
        <f>I74+I75+I76+I77+I79</f>
        <v>2760</v>
      </c>
      <c r="J73" s="103">
        <f>J74+J75+J76+J77+J79</f>
        <v>2843</v>
      </c>
      <c r="K73" s="58">
        <f>K74+K75+K76+K77+K78+K79</f>
        <v>724</v>
      </c>
      <c r="L73" s="85">
        <f t="shared" si="6"/>
        <v>25.466056982061204</v>
      </c>
      <c r="M73" s="108">
        <f>M74+M75+M76+M77+M78</f>
        <v>493.5</v>
      </c>
      <c r="N73" s="108">
        <f>N74+N75+N76+N77+N78</f>
        <v>502.9</v>
      </c>
      <c r="O73" s="110">
        <f>O74+O75+O76+O77+O78+O79</f>
        <v>517</v>
      </c>
    </row>
    <row r="74" spans="1:15" ht="17.25" customHeight="1">
      <c r="A74" s="92">
        <f t="shared" si="0"/>
        <v>60</v>
      </c>
      <c r="B74" s="72" t="s">
        <v>171</v>
      </c>
      <c r="C74" s="33" t="s">
        <v>89</v>
      </c>
      <c r="D74" s="26"/>
      <c r="E74" s="17"/>
      <c r="F74" s="17"/>
      <c r="G74" s="17"/>
      <c r="H74" s="49" t="s">
        <v>165</v>
      </c>
      <c r="I74" s="61">
        <v>2015</v>
      </c>
      <c r="J74" s="101">
        <v>2023</v>
      </c>
      <c r="K74" s="84">
        <v>165</v>
      </c>
      <c r="L74" s="85">
        <f t="shared" si="6"/>
        <v>8.156203657933762</v>
      </c>
      <c r="M74" s="107">
        <v>0</v>
      </c>
      <c r="N74" s="107">
        <v>0</v>
      </c>
      <c r="O74" s="109">
        <v>0</v>
      </c>
    </row>
    <row r="75" spans="1:15" ht="14.25" customHeight="1">
      <c r="A75" s="92">
        <f t="shared" si="0"/>
        <v>61</v>
      </c>
      <c r="B75" s="72" t="s">
        <v>171</v>
      </c>
      <c r="C75" s="33" t="s">
        <v>90</v>
      </c>
      <c r="D75" s="26"/>
      <c r="E75" s="17"/>
      <c r="F75" s="17"/>
      <c r="G75" s="17"/>
      <c r="H75" s="17" t="s">
        <v>166</v>
      </c>
      <c r="I75" s="61">
        <v>63</v>
      </c>
      <c r="J75" s="101">
        <v>63</v>
      </c>
      <c r="K75" s="84">
        <v>6</v>
      </c>
      <c r="L75" s="85">
        <f t="shared" si="6"/>
        <v>9.523809523809524</v>
      </c>
      <c r="M75" s="107">
        <v>0</v>
      </c>
      <c r="N75" s="107">
        <v>0</v>
      </c>
      <c r="O75" s="109">
        <v>0</v>
      </c>
    </row>
    <row r="76" spans="1:15" ht="12" customHeight="1">
      <c r="A76" s="92">
        <f t="shared" si="0"/>
        <v>62</v>
      </c>
      <c r="B76" s="72" t="s">
        <v>171</v>
      </c>
      <c r="C76" s="33" t="s">
        <v>91</v>
      </c>
      <c r="D76" s="26"/>
      <c r="E76" s="17"/>
      <c r="F76" s="17"/>
      <c r="G76" s="17"/>
      <c r="H76" s="49" t="s">
        <v>167</v>
      </c>
      <c r="I76" s="61">
        <v>663</v>
      </c>
      <c r="J76" s="101">
        <v>666</v>
      </c>
      <c r="K76" s="84">
        <v>54</v>
      </c>
      <c r="L76" s="85">
        <f t="shared" si="6"/>
        <v>8.108108108108109</v>
      </c>
      <c r="M76" s="107">
        <v>0</v>
      </c>
      <c r="N76" s="107">
        <v>0</v>
      </c>
      <c r="O76" s="109">
        <v>0</v>
      </c>
    </row>
    <row r="77" spans="1:15" ht="25.5" customHeight="1">
      <c r="A77" s="92">
        <f t="shared" si="0"/>
        <v>63</v>
      </c>
      <c r="B77" s="72" t="s">
        <v>171</v>
      </c>
      <c r="C77" s="33" t="s">
        <v>92</v>
      </c>
      <c r="D77" s="26"/>
      <c r="E77" s="17"/>
      <c r="F77" s="17"/>
      <c r="G77" s="17"/>
      <c r="H77" s="49" t="s">
        <v>168</v>
      </c>
      <c r="I77" s="61">
        <v>19</v>
      </c>
      <c r="J77" s="101">
        <v>19</v>
      </c>
      <c r="K77" s="84">
        <v>2</v>
      </c>
      <c r="L77" s="85">
        <f t="shared" si="6"/>
        <v>10.526315789473683</v>
      </c>
      <c r="M77" s="107">
        <v>0</v>
      </c>
      <c r="N77" s="107">
        <v>0</v>
      </c>
      <c r="O77" s="109">
        <v>0</v>
      </c>
    </row>
    <row r="78" spans="1:15" ht="25.5" customHeight="1">
      <c r="A78" s="92">
        <f t="shared" si="0"/>
        <v>64</v>
      </c>
      <c r="B78" s="72"/>
      <c r="C78" s="33" t="s">
        <v>196</v>
      </c>
      <c r="D78" s="26"/>
      <c r="E78" s="17"/>
      <c r="F78" s="17"/>
      <c r="G78" s="17"/>
      <c r="H78" s="49" t="s">
        <v>209</v>
      </c>
      <c r="I78" s="61">
        <v>0</v>
      </c>
      <c r="J78" s="101">
        <v>0</v>
      </c>
      <c r="K78" s="84">
        <v>470</v>
      </c>
      <c r="L78" s="85"/>
      <c r="M78" s="107">
        <f>(K78*5)/100+K78</f>
        <v>493.5</v>
      </c>
      <c r="N78" s="107">
        <f aca="true" t="shared" si="7" ref="N78:N116">(K78*7)/100+K78</f>
        <v>502.9</v>
      </c>
      <c r="O78" s="109">
        <f aca="true" t="shared" si="8" ref="O78:O115">(K78*10)/100+K78</f>
        <v>517</v>
      </c>
    </row>
    <row r="79" spans="1:15" ht="13.5" customHeight="1">
      <c r="A79" s="92">
        <f t="shared" si="0"/>
        <v>65</v>
      </c>
      <c r="B79" s="72" t="s">
        <v>171</v>
      </c>
      <c r="C79" s="50" t="s">
        <v>99</v>
      </c>
      <c r="D79" s="26"/>
      <c r="E79" s="73"/>
      <c r="F79" s="73"/>
      <c r="G79" s="17"/>
      <c r="H79" s="49" t="s">
        <v>169</v>
      </c>
      <c r="I79" s="61">
        <v>0</v>
      </c>
      <c r="J79" s="101">
        <v>72</v>
      </c>
      <c r="K79" s="84">
        <v>27</v>
      </c>
      <c r="L79" s="85">
        <f>(K79/J79)*100</f>
        <v>37.5</v>
      </c>
      <c r="M79" s="107">
        <v>0</v>
      </c>
      <c r="N79" s="107">
        <v>0</v>
      </c>
      <c r="O79" s="109">
        <v>0</v>
      </c>
    </row>
    <row r="80" spans="1:15" ht="12.75">
      <c r="A80" s="92">
        <f t="shared" si="0"/>
        <v>66</v>
      </c>
      <c r="B80" s="72" t="s">
        <v>171</v>
      </c>
      <c r="C80" s="51">
        <v>20</v>
      </c>
      <c r="D80" s="26"/>
      <c r="E80" s="26"/>
      <c r="F80" s="26" t="s">
        <v>152</v>
      </c>
      <c r="G80" s="26"/>
      <c r="H80" s="26"/>
      <c r="I80" s="58">
        <f aca="true" t="shared" si="9" ref="I80:O80">I81+I92+I93+I96+I99+I100+I101+I102+I103+I104</f>
        <v>4156</v>
      </c>
      <c r="J80" s="103">
        <f t="shared" si="9"/>
        <v>4070</v>
      </c>
      <c r="K80" s="140">
        <f>K81+K92+K93+K96+K99+K100+K101+K102+K103+K104</f>
        <v>3663</v>
      </c>
      <c r="L80" s="85">
        <f aca="true" t="shared" si="10" ref="L80:L116">(K80/J80)*100</f>
        <v>90</v>
      </c>
      <c r="M80" s="108">
        <f t="shared" si="9"/>
        <v>3951.149999999999</v>
      </c>
      <c r="N80" s="108">
        <f t="shared" si="9"/>
        <v>4026.41</v>
      </c>
      <c r="O80" s="110">
        <f t="shared" si="9"/>
        <v>4139.300000000001</v>
      </c>
    </row>
    <row r="81" spans="1:15" ht="12.75">
      <c r="A81" s="92">
        <f aca="true" t="shared" si="11" ref="A81:A116">1+A80</f>
        <v>67</v>
      </c>
      <c r="B81" s="72" t="s">
        <v>171</v>
      </c>
      <c r="C81" s="19" t="s">
        <v>32</v>
      </c>
      <c r="D81" s="26"/>
      <c r="E81" s="26"/>
      <c r="F81" s="26"/>
      <c r="G81" s="26" t="s">
        <v>31</v>
      </c>
      <c r="H81" s="26"/>
      <c r="I81" s="58">
        <f aca="true" t="shared" si="12" ref="I81:O81">I82+I83+I84+I85+I86+I87+I88+I89+I90+I91</f>
        <v>3192</v>
      </c>
      <c r="J81" s="103">
        <f t="shared" si="12"/>
        <v>2759</v>
      </c>
      <c r="K81" s="140">
        <f t="shared" si="12"/>
        <v>2468</v>
      </c>
      <c r="L81" s="85">
        <f t="shared" si="10"/>
        <v>89.45270025371511</v>
      </c>
      <c r="M81" s="108">
        <f t="shared" si="12"/>
        <v>2591.3999999999996</v>
      </c>
      <c r="N81" s="108">
        <f t="shared" si="12"/>
        <v>2640.7599999999998</v>
      </c>
      <c r="O81" s="110">
        <f t="shared" si="12"/>
        <v>2714.8</v>
      </c>
    </row>
    <row r="82" spans="1:15" ht="12.75">
      <c r="A82" s="92">
        <f t="shared" si="11"/>
        <v>68</v>
      </c>
      <c r="B82" s="72" t="s">
        <v>171</v>
      </c>
      <c r="C82" s="33" t="s">
        <v>122</v>
      </c>
      <c r="D82" s="17"/>
      <c r="E82" s="17"/>
      <c r="F82" s="17"/>
      <c r="G82" s="26"/>
      <c r="H82" s="17" t="s">
        <v>112</v>
      </c>
      <c r="I82" s="61">
        <v>227</v>
      </c>
      <c r="J82" s="105">
        <v>268</v>
      </c>
      <c r="K82" s="147">
        <v>168</v>
      </c>
      <c r="L82" s="85">
        <f t="shared" si="10"/>
        <v>62.68656716417911</v>
      </c>
      <c r="M82" s="107">
        <f aca="true" t="shared" si="13" ref="M82:M116">(K82*5)/100+K82</f>
        <v>176.4</v>
      </c>
      <c r="N82" s="107">
        <f t="shared" si="7"/>
        <v>179.76</v>
      </c>
      <c r="O82" s="109">
        <f t="shared" si="8"/>
        <v>184.8</v>
      </c>
    </row>
    <row r="83" spans="1:15" ht="12.75">
      <c r="A83" s="92">
        <f t="shared" si="11"/>
        <v>69</v>
      </c>
      <c r="B83" s="72" t="s">
        <v>171</v>
      </c>
      <c r="C83" s="33" t="s">
        <v>123</v>
      </c>
      <c r="D83" s="17"/>
      <c r="E83" s="17"/>
      <c r="F83" s="17"/>
      <c r="G83" s="26"/>
      <c r="H83" s="17" t="s">
        <v>113</v>
      </c>
      <c r="I83" s="61">
        <v>1</v>
      </c>
      <c r="J83" s="101">
        <v>2</v>
      </c>
      <c r="K83" s="135">
        <v>2</v>
      </c>
      <c r="L83" s="85">
        <f t="shared" si="10"/>
        <v>100</v>
      </c>
      <c r="M83" s="107">
        <f t="shared" si="13"/>
        <v>2.1</v>
      </c>
      <c r="N83" s="107">
        <f t="shared" si="7"/>
        <v>2.14</v>
      </c>
      <c r="O83" s="109">
        <f t="shared" si="8"/>
        <v>2.2</v>
      </c>
    </row>
    <row r="84" spans="1:15" ht="12" customHeight="1">
      <c r="A84" s="92">
        <f t="shared" si="11"/>
        <v>70</v>
      </c>
      <c r="B84" s="72" t="s">
        <v>171</v>
      </c>
      <c r="C84" s="33" t="s">
        <v>124</v>
      </c>
      <c r="D84" s="17"/>
      <c r="E84" s="17"/>
      <c r="F84" s="17"/>
      <c r="G84" s="26"/>
      <c r="H84" s="17" t="s">
        <v>114</v>
      </c>
      <c r="I84" s="61">
        <v>458</v>
      </c>
      <c r="J84" s="101">
        <v>453</v>
      </c>
      <c r="K84" s="135">
        <v>403</v>
      </c>
      <c r="L84" s="85">
        <f t="shared" si="10"/>
        <v>88.96247240618102</v>
      </c>
      <c r="M84" s="107">
        <f t="shared" si="13"/>
        <v>423.15</v>
      </c>
      <c r="N84" s="107">
        <f t="shared" si="7"/>
        <v>431.21</v>
      </c>
      <c r="O84" s="109">
        <f t="shared" si="8"/>
        <v>443.3</v>
      </c>
    </row>
    <row r="85" spans="1:15" ht="10.5" customHeight="1">
      <c r="A85" s="92">
        <f t="shared" si="11"/>
        <v>71</v>
      </c>
      <c r="B85" s="72" t="s">
        <v>171</v>
      </c>
      <c r="C85" s="33" t="s">
        <v>125</v>
      </c>
      <c r="D85" s="17"/>
      <c r="E85" s="17"/>
      <c r="F85" s="17"/>
      <c r="G85" s="26"/>
      <c r="H85" s="17" t="s">
        <v>115</v>
      </c>
      <c r="I85" s="61">
        <v>44</v>
      </c>
      <c r="J85" s="101">
        <v>40</v>
      </c>
      <c r="K85" s="135">
        <v>36</v>
      </c>
      <c r="L85" s="85">
        <f t="shared" si="10"/>
        <v>90</v>
      </c>
      <c r="M85" s="107">
        <f t="shared" si="13"/>
        <v>37.8</v>
      </c>
      <c r="N85" s="107">
        <f t="shared" si="7"/>
        <v>38.52</v>
      </c>
      <c r="O85" s="109">
        <f t="shared" si="8"/>
        <v>39.6</v>
      </c>
    </row>
    <row r="86" spans="1:15" ht="12.75">
      <c r="A86" s="92">
        <f t="shared" si="11"/>
        <v>72</v>
      </c>
      <c r="B86" s="72" t="s">
        <v>171</v>
      </c>
      <c r="C86" s="33" t="s">
        <v>126</v>
      </c>
      <c r="D86" s="17"/>
      <c r="E86" s="17"/>
      <c r="F86" s="17"/>
      <c r="G86" s="26"/>
      <c r="H86" s="17" t="s">
        <v>116</v>
      </c>
      <c r="I86" s="61">
        <v>11</v>
      </c>
      <c r="J86" s="101">
        <v>11</v>
      </c>
      <c r="K86" s="135">
        <v>10</v>
      </c>
      <c r="L86" s="85">
        <f t="shared" si="10"/>
        <v>90.9090909090909</v>
      </c>
      <c r="M86" s="107">
        <f t="shared" si="13"/>
        <v>10.5</v>
      </c>
      <c r="N86" s="107">
        <f t="shared" si="7"/>
        <v>10.7</v>
      </c>
      <c r="O86" s="109">
        <f t="shared" si="8"/>
        <v>11</v>
      </c>
    </row>
    <row r="87" spans="1:15" ht="12.75">
      <c r="A87" s="92">
        <f t="shared" si="11"/>
        <v>73</v>
      </c>
      <c r="B87" s="72" t="s">
        <v>171</v>
      </c>
      <c r="C87" s="33" t="s">
        <v>127</v>
      </c>
      <c r="D87" s="17"/>
      <c r="E87" s="17"/>
      <c r="F87" s="17"/>
      <c r="G87" s="26"/>
      <c r="H87" s="17" t="s">
        <v>117</v>
      </c>
      <c r="I87" s="61">
        <v>58</v>
      </c>
      <c r="J87" s="101">
        <v>68</v>
      </c>
      <c r="K87" s="135">
        <v>35</v>
      </c>
      <c r="L87" s="85">
        <f t="shared" si="10"/>
        <v>51.470588235294116</v>
      </c>
      <c r="M87" s="107">
        <f t="shared" si="13"/>
        <v>36.75</v>
      </c>
      <c r="N87" s="107">
        <f t="shared" si="7"/>
        <v>37.45</v>
      </c>
      <c r="O87" s="109">
        <f t="shared" si="8"/>
        <v>38.5</v>
      </c>
    </row>
    <row r="88" spans="1:15" ht="12.75" customHeight="1">
      <c r="A88" s="92">
        <f t="shared" si="11"/>
        <v>74</v>
      </c>
      <c r="B88" s="72" t="s">
        <v>171</v>
      </c>
      <c r="C88" s="33" t="s">
        <v>128</v>
      </c>
      <c r="D88" s="17"/>
      <c r="E88" s="17"/>
      <c r="F88" s="17"/>
      <c r="G88" s="26"/>
      <c r="H88" s="17" t="s">
        <v>118</v>
      </c>
      <c r="I88" s="61">
        <v>0</v>
      </c>
      <c r="J88" s="101">
        <v>0</v>
      </c>
      <c r="K88" s="135">
        <v>0</v>
      </c>
      <c r="L88" s="85"/>
      <c r="M88" s="107">
        <f t="shared" si="13"/>
        <v>0</v>
      </c>
      <c r="N88" s="107">
        <f t="shared" si="7"/>
        <v>0</v>
      </c>
      <c r="O88" s="109">
        <f t="shared" si="8"/>
        <v>0</v>
      </c>
    </row>
    <row r="89" spans="1:15" ht="12.75">
      <c r="A89" s="92">
        <f t="shared" si="11"/>
        <v>75</v>
      </c>
      <c r="B89" s="72" t="s">
        <v>171</v>
      </c>
      <c r="C89" s="33" t="s">
        <v>129</v>
      </c>
      <c r="D89" s="17"/>
      <c r="E89" s="17"/>
      <c r="F89" s="17"/>
      <c r="G89" s="26"/>
      <c r="H89" s="17" t="s">
        <v>119</v>
      </c>
      <c r="I89" s="61">
        <v>258</v>
      </c>
      <c r="J89" s="101">
        <v>222</v>
      </c>
      <c r="K89" s="135">
        <v>228</v>
      </c>
      <c r="L89" s="85">
        <f t="shared" si="10"/>
        <v>102.7027027027027</v>
      </c>
      <c r="M89" s="107">
        <f t="shared" si="13"/>
        <v>239.4</v>
      </c>
      <c r="N89" s="107">
        <f t="shared" si="7"/>
        <v>243.96</v>
      </c>
      <c r="O89" s="109">
        <f t="shared" si="8"/>
        <v>250.8</v>
      </c>
    </row>
    <row r="90" spans="1:15" ht="21" customHeight="1">
      <c r="A90" s="92">
        <f t="shared" si="11"/>
        <v>76</v>
      </c>
      <c r="B90" s="72" t="s">
        <v>171</v>
      </c>
      <c r="C90" s="33" t="s">
        <v>130</v>
      </c>
      <c r="D90" s="17"/>
      <c r="E90" s="17"/>
      <c r="F90" s="17"/>
      <c r="G90" s="26"/>
      <c r="H90" s="49" t="s">
        <v>120</v>
      </c>
      <c r="I90" s="61">
        <v>1548</v>
      </c>
      <c r="J90" s="105">
        <v>719</v>
      </c>
      <c r="K90" s="147">
        <v>887</v>
      </c>
      <c r="L90" s="85">
        <f t="shared" si="10"/>
        <v>123.36578581363004</v>
      </c>
      <c r="M90" s="107">
        <f t="shared" si="13"/>
        <v>931.35</v>
      </c>
      <c r="N90" s="107">
        <f t="shared" si="7"/>
        <v>949.09</v>
      </c>
      <c r="O90" s="109">
        <f t="shared" si="8"/>
        <v>975.7</v>
      </c>
    </row>
    <row r="91" spans="1:15" ht="22.5" customHeight="1">
      <c r="A91" s="92">
        <f t="shared" si="11"/>
        <v>77</v>
      </c>
      <c r="B91" s="72" t="s">
        <v>171</v>
      </c>
      <c r="C91" s="33" t="s">
        <v>131</v>
      </c>
      <c r="D91" s="17"/>
      <c r="E91" s="17"/>
      <c r="F91" s="17"/>
      <c r="G91" s="26"/>
      <c r="H91" s="49" t="s">
        <v>121</v>
      </c>
      <c r="I91" s="61">
        <v>587</v>
      </c>
      <c r="J91" s="105">
        <v>976</v>
      </c>
      <c r="K91" s="147">
        <v>699</v>
      </c>
      <c r="L91" s="85">
        <f t="shared" si="10"/>
        <v>71.6188524590164</v>
      </c>
      <c r="M91" s="107">
        <f t="shared" si="13"/>
        <v>733.95</v>
      </c>
      <c r="N91" s="107">
        <f t="shared" si="7"/>
        <v>747.93</v>
      </c>
      <c r="O91" s="109">
        <f t="shared" si="8"/>
        <v>768.9</v>
      </c>
    </row>
    <row r="92" spans="1:15" ht="12.75">
      <c r="A92" s="92">
        <f t="shared" si="11"/>
        <v>78</v>
      </c>
      <c r="B92" s="72" t="s">
        <v>171</v>
      </c>
      <c r="C92" s="19" t="s">
        <v>34</v>
      </c>
      <c r="D92" s="26"/>
      <c r="E92" s="26"/>
      <c r="F92" s="26"/>
      <c r="G92" s="26" t="s">
        <v>33</v>
      </c>
      <c r="H92" s="26"/>
      <c r="I92" s="58">
        <v>0</v>
      </c>
      <c r="J92" s="103">
        <v>0</v>
      </c>
      <c r="K92" s="140">
        <v>0</v>
      </c>
      <c r="L92" s="85"/>
      <c r="M92" s="108">
        <v>105</v>
      </c>
      <c r="N92" s="108">
        <v>107</v>
      </c>
      <c r="O92" s="110">
        <v>110</v>
      </c>
    </row>
    <row r="93" spans="1:15" ht="12.75">
      <c r="A93" s="92">
        <f t="shared" si="11"/>
        <v>79</v>
      </c>
      <c r="B93" s="72" t="s">
        <v>171</v>
      </c>
      <c r="C93" s="19" t="s">
        <v>36</v>
      </c>
      <c r="D93" s="26"/>
      <c r="E93" s="26"/>
      <c r="F93" s="26"/>
      <c r="G93" s="26" t="s">
        <v>35</v>
      </c>
      <c r="H93" s="26"/>
      <c r="I93" s="58">
        <f aca="true" t="shared" si="14" ref="I93:O93">I94+I95</f>
        <v>99</v>
      </c>
      <c r="J93" s="103">
        <f t="shared" si="14"/>
        <v>140</v>
      </c>
      <c r="K93" s="140">
        <f t="shared" si="14"/>
        <v>13</v>
      </c>
      <c r="L93" s="85">
        <f t="shared" si="10"/>
        <v>9.285714285714286</v>
      </c>
      <c r="M93" s="108">
        <f t="shared" si="14"/>
        <v>13.65</v>
      </c>
      <c r="N93" s="108">
        <f t="shared" si="14"/>
        <v>13.91</v>
      </c>
      <c r="O93" s="110">
        <f t="shared" si="14"/>
        <v>14.3</v>
      </c>
    </row>
    <row r="94" spans="1:15" ht="12.75">
      <c r="A94" s="92">
        <f t="shared" si="11"/>
        <v>80</v>
      </c>
      <c r="B94" s="72" t="s">
        <v>171</v>
      </c>
      <c r="C94" s="52" t="s">
        <v>147</v>
      </c>
      <c r="D94" s="17"/>
      <c r="E94" s="17"/>
      <c r="F94" s="17"/>
      <c r="G94" s="26"/>
      <c r="H94" s="17" t="s">
        <v>146</v>
      </c>
      <c r="I94" s="61">
        <v>1</v>
      </c>
      <c r="J94" s="101">
        <v>1</v>
      </c>
      <c r="K94" s="135">
        <v>0</v>
      </c>
      <c r="L94" s="85">
        <f t="shared" si="10"/>
        <v>0</v>
      </c>
      <c r="M94" s="107">
        <f t="shared" si="13"/>
        <v>0</v>
      </c>
      <c r="N94" s="107">
        <f t="shared" si="7"/>
        <v>0</v>
      </c>
      <c r="O94" s="109">
        <f t="shared" si="8"/>
        <v>0</v>
      </c>
    </row>
    <row r="95" spans="1:15" ht="12.75">
      <c r="A95" s="92">
        <f t="shared" si="11"/>
        <v>81</v>
      </c>
      <c r="B95" s="72" t="s">
        <v>171</v>
      </c>
      <c r="C95" s="52" t="s">
        <v>133</v>
      </c>
      <c r="D95" s="17"/>
      <c r="E95" s="17"/>
      <c r="F95" s="17"/>
      <c r="G95" s="26"/>
      <c r="H95" s="17" t="s">
        <v>132</v>
      </c>
      <c r="I95" s="61">
        <v>98</v>
      </c>
      <c r="J95" s="101">
        <v>139</v>
      </c>
      <c r="K95" s="135">
        <v>13</v>
      </c>
      <c r="L95" s="85">
        <f t="shared" si="10"/>
        <v>9.352517985611511</v>
      </c>
      <c r="M95" s="107">
        <f t="shared" si="13"/>
        <v>13.65</v>
      </c>
      <c r="N95" s="107">
        <f t="shared" si="7"/>
        <v>13.91</v>
      </c>
      <c r="O95" s="109">
        <f t="shared" si="8"/>
        <v>14.3</v>
      </c>
    </row>
    <row r="96" spans="1:15" ht="12.75">
      <c r="A96" s="92">
        <f t="shared" si="11"/>
        <v>82</v>
      </c>
      <c r="B96" s="72" t="s">
        <v>171</v>
      </c>
      <c r="C96" s="28" t="s">
        <v>38</v>
      </c>
      <c r="D96" s="47"/>
      <c r="E96" s="47"/>
      <c r="F96" s="47"/>
      <c r="G96" s="47" t="s">
        <v>37</v>
      </c>
      <c r="H96" s="47"/>
      <c r="I96" s="58">
        <f aca="true" t="shared" si="15" ref="I96:O96">I97+I98</f>
        <v>341</v>
      </c>
      <c r="J96" s="103">
        <f t="shared" si="15"/>
        <v>470</v>
      </c>
      <c r="K96" s="140">
        <f t="shared" si="15"/>
        <v>384</v>
      </c>
      <c r="L96" s="85">
        <f t="shared" si="10"/>
        <v>81.70212765957446</v>
      </c>
      <c r="M96" s="108">
        <f t="shared" si="15"/>
        <v>403.2</v>
      </c>
      <c r="N96" s="108">
        <f t="shared" si="15"/>
        <v>410.88</v>
      </c>
      <c r="O96" s="110">
        <f t="shared" si="15"/>
        <v>422.4</v>
      </c>
    </row>
    <row r="97" spans="1:15" ht="12.75">
      <c r="A97" s="92">
        <f t="shared" si="11"/>
        <v>83</v>
      </c>
      <c r="B97" s="72" t="s">
        <v>171</v>
      </c>
      <c r="C97" s="50" t="s">
        <v>40</v>
      </c>
      <c r="D97" s="17"/>
      <c r="E97" s="17"/>
      <c r="F97" s="17"/>
      <c r="G97" s="26"/>
      <c r="H97" s="17" t="s">
        <v>39</v>
      </c>
      <c r="I97" s="61">
        <v>37</v>
      </c>
      <c r="J97" s="101">
        <v>103</v>
      </c>
      <c r="K97" s="135">
        <v>101</v>
      </c>
      <c r="L97" s="85">
        <f t="shared" si="10"/>
        <v>98.05825242718447</v>
      </c>
      <c r="M97" s="107">
        <f t="shared" si="13"/>
        <v>106.05</v>
      </c>
      <c r="N97" s="107">
        <f t="shared" si="7"/>
        <v>108.07</v>
      </c>
      <c r="O97" s="109">
        <f t="shared" si="8"/>
        <v>111.1</v>
      </c>
    </row>
    <row r="98" spans="1:15" ht="12.75">
      <c r="A98" s="92">
        <f t="shared" si="11"/>
        <v>84</v>
      </c>
      <c r="B98" s="72" t="s">
        <v>171</v>
      </c>
      <c r="C98" s="74" t="s">
        <v>42</v>
      </c>
      <c r="D98" s="48"/>
      <c r="E98" s="48"/>
      <c r="F98" s="48"/>
      <c r="G98" s="47"/>
      <c r="H98" s="48" t="s">
        <v>41</v>
      </c>
      <c r="I98" s="61">
        <v>304</v>
      </c>
      <c r="J98" s="101">
        <v>367</v>
      </c>
      <c r="K98" s="135">
        <v>283</v>
      </c>
      <c r="L98" s="85">
        <f t="shared" si="10"/>
        <v>77.11171662125341</v>
      </c>
      <c r="M98" s="107">
        <f t="shared" si="13"/>
        <v>297.15</v>
      </c>
      <c r="N98" s="107">
        <f t="shared" si="7"/>
        <v>302.81</v>
      </c>
      <c r="O98" s="109">
        <f t="shared" si="8"/>
        <v>311.3</v>
      </c>
    </row>
    <row r="99" spans="1:15" ht="12.75">
      <c r="A99" s="92">
        <f t="shared" si="11"/>
        <v>85</v>
      </c>
      <c r="B99" s="72" t="s">
        <v>171</v>
      </c>
      <c r="C99" s="19" t="s">
        <v>48</v>
      </c>
      <c r="D99" s="26"/>
      <c r="E99" s="26"/>
      <c r="F99" s="26"/>
      <c r="G99" s="26" t="s">
        <v>43</v>
      </c>
      <c r="H99" s="26"/>
      <c r="I99" s="58">
        <v>2</v>
      </c>
      <c r="J99" s="103">
        <v>1</v>
      </c>
      <c r="K99" s="140">
        <v>0</v>
      </c>
      <c r="L99" s="85">
        <f t="shared" si="10"/>
        <v>0</v>
      </c>
      <c r="M99" s="108">
        <f t="shared" si="13"/>
        <v>0</v>
      </c>
      <c r="N99" s="108">
        <f t="shared" si="7"/>
        <v>0</v>
      </c>
      <c r="O99" s="110">
        <f t="shared" si="8"/>
        <v>0</v>
      </c>
    </row>
    <row r="100" spans="1:15" ht="12.75">
      <c r="A100" s="92">
        <f t="shared" si="11"/>
        <v>86</v>
      </c>
      <c r="B100" s="72" t="s">
        <v>171</v>
      </c>
      <c r="C100" s="28" t="s">
        <v>49</v>
      </c>
      <c r="D100" s="47"/>
      <c r="E100" s="47"/>
      <c r="F100" s="47"/>
      <c r="G100" s="47" t="s">
        <v>44</v>
      </c>
      <c r="H100" s="47"/>
      <c r="I100" s="58">
        <v>71</v>
      </c>
      <c r="J100" s="103">
        <v>89</v>
      </c>
      <c r="K100" s="140">
        <v>44</v>
      </c>
      <c r="L100" s="85">
        <f t="shared" si="10"/>
        <v>49.43820224719101</v>
      </c>
      <c r="M100" s="108">
        <f t="shared" si="13"/>
        <v>46.2</v>
      </c>
      <c r="N100" s="108">
        <f t="shared" si="7"/>
        <v>47.08</v>
      </c>
      <c r="O100" s="110">
        <f t="shared" si="8"/>
        <v>48.4</v>
      </c>
    </row>
    <row r="101" spans="1:15" ht="12.75">
      <c r="A101" s="92">
        <f t="shared" si="11"/>
        <v>87</v>
      </c>
      <c r="B101" s="72" t="s">
        <v>171</v>
      </c>
      <c r="C101" s="19" t="s">
        <v>50</v>
      </c>
      <c r="D101" s="26"/>
      <c r="E101" s="26"/>
      <c r="F101" s="26"/>
      <c r="G101" s="26" t="s">
        <v>45</v>
      </c>
      <c r="H101" s="26"/>
      <c r="I101" s="58">
        <v>117</v>
      </c>
      <c r="J101" s="103">
        <v>135</v>
      </c>
      <c r="K101" s="140">
        <v>24</v>
      </c>
      <c r="L101" s="85">
        <f t="shared" si="10"/>
        <v>17.77777777777778</v>
      </c>
      <c r="M101" s="108">
        <f t="shared" si="13"/>
        <v>25.2</v>
      </c>
      <c r="N101" s="108">
        <f t="shared" si="7"/>
        <v>25.68</v>
      </c>
      <c r="O101" s="110">
        <f t="shared" si="8"/>
        <v>26.4</v>
      </c>
    </row>
    <row r="102" spans="1:15" ht="12.75" customHeight="1">
      <c r="A102" s="92">
        <f t="shared" si="11"/>
        <v>88</v>
      </c>
      <c r="B102" s="72" t="s">
        <v>171</v>
      </c>
      <c r="C102" s="28" t="s">
        <v>51</v>
      </c>
      <c r="D102" s="47"/>
      <c r="E102" s="47"/>
      <c r="F102" s="47"/>
      <c r="G102" s="47" t="s">
        <v>46</v>
      </c>
      <c r="H102" s="47"/>
      <c r="I102" s="58">
        <v>104</v>
      </c>
      <c r="J102" s="103">
        <v>162</v>
      </c>
      <c r="K102" s="140">
        <v>225</v>
      </c>
      <c r="L102" s="85">
        <f t="shared" si="10"/>
        <v>138.88888888888889</v>
      </c>
      <c r="M102" s="108">
        <f t="shared" si="13"/>
        <v>236.25</v>
      </c>
      <c r="N102" s="108">
        <f t="shared" si="7"/>
        <v>240.75</v>
      </c>
      <c r="O102" s="110">
        <f t="shared" si="8"/>
        <v>247.5</v>
      </c>
    </row>
    <row r="103" spans="1:15" ht="16.5" customHeight="1">
      <c r="A103" s="92">
        <f t="shared" si="11"/>
        <v>89</v>
      </c>
      <c r="B103" s="72" t="s">
        <v>171</v>
      </c>
      <c r="C103" s="75" t="s">
        <v>159</v>
      </c>
      <c r="D103" s="47"/>
      <c r="E103" s="47"/>
      <c r="F103" s="47"/>
      <c r="G103" s="47" t="s">
        <v>161</v>
      </c>
      <c r="H103" s="47"/>
      <c r="I103" s="58">
        <v>29</v>
      </c>
      <c r="J103" s="103">
        <v>15</v>
      </c>
      <c r="K103" s="140">
        <v>20</v>
      </c>
      <c r="L103" s="85">
        <f t="shared" si="10"/>
        <v>133.33333333333331</v>
      </c>
      <c r="M103" s="108">
        <f t="shared" si="13"/>
        <v>21</v>
      </c>
      <c r="N103" s="108">
        <f t="shared" si="7"/>
        <v>21.4</v>
      </c>
      <c r="O103" s="110">
        <f t="shared" si="8"/>
        <v>22</v>
      </c>
    </row>
    <row r="104" spans="1:15" ht="13.5" customHeight="1">
      <c r="A104" s="92">
        <f t="shared" si="11"/>
        <v>90</v>
      </c>
      <c r="B104" s="72" t="s">
        <v>171</v>
      </c>
      <c r="C104" s="19" t="s">
        <v>52</v>
      </c>
      <c r="D104" s="26"/>
      <c r="E104" s="26"/>
      <c r="F104" s="26"/>
      <c r="G104" s="26" t="s">
        <v>47</v>
      </c>
      <c r="H104" s="26"/>
      <c r="I104" s="58">
        <f aca="true" t="shared" si="16" ref="I104:O104">I105+I106+I107</f>
        <v>201</v>
      </c>
      <c r="J104" s="103">
        <f t="shared" si="16"/>
        <v>299</v>
      </c>
      <c r="K104" s="140">
        <f t="shared" si="16"/>
        <v>485</v>
      </c>
      <c r="L104" s="85">
        <f t="shared" si="10"/>
        <v>162.20735785953178</v>
      </c>
      <c r="M104" s="108">
        <f t="shared" si="16"/>
        <v>509.25</v>
      </c>
      <c r="N104" s="108">
        <f t="shared" si="16"/>
        <v>518.95</v>
      </c>
      <c r="O104" s="110">
        <f t="shared" si="16"/>
        <v>533.5</v>
      </c>
    </row>
    <row r="105" spans="1:15" ht="17.25" customHeight="1">
      <c r="A105" s="92">
        <f t="shared" si="11"/>
        <v>91</v>
      </c>
      <c r="B105" s="72" t="s">
        <v>171</v>
      </c>
      <c r="C105" s="76" t="s">
        <v>137</v>
      </c>
      <c r="D105" s="17"/>
      <c r="E105" s="17"/>
      <c r="F105" s="17"/>
      <c r="G105" s="26"/>
      <c r="H105" s="77" t="s">
        <v>134</v>
      </c>
      <c r="I105" s="61">
        <v>11</v>
      </c>
      <c r="J105" s="101">
        <v>36</v>
      </c>
      <c r="K105" s="135">
        <v>28</v>
      </c>
      <c r="L105" s="85">
        <f t="shared" si="10"/>
        <v>77.77777777777779</v>
      </c>
      <c r="M105" s="107">
        <f t="shared" si="13"/>
        <v>29.4</v>
      </c>
      <c r="N105" s="107">
        <f t="shared" si="7"/>
        <v>29.96</v>
      </c>
      <c r="O105" s="109">
        <f t="shared" si="8"/>
        <v>30.8</v>
      </c>
    </row>
    <row r="106" spans="1:15" ht="12.75">
      <c r="A106" s="92">
        <f t="shared" si="11"/>
        <v>92</v>
      </c>
      <c r="B106" s="72" t="s">
        <v>171</v>
      </c>
      <c r="C106" s="53" t="s">
        <v>138</v>
      </c>
      <c r="D106" s="48"/>
      <c r="E106" s="48"/>
      <c r="F106" s="48"/>
      <c r="G106" s="47"/>
      <c r="H106" s="54" t="s">
        <v>135</v>
      </c>
      <c r="I106" s="61">
        <v>47</v>
      </c>
      <c r="J106" s="101">
        <v>75</v>
      </c>
      <c r="K106" s="135">
        <v>74</v>
      </c>
      <c r="L106" s="85">
        <f t="shared" si="10"/>
        <v>98.66666666666667</v>
      </c>
      <c r="M106" s="107">
        <f t="shared" si="13"/>
        <v>77.7</v>
      </c>
      <c r="N106" s="107">
        <f t="shared" si="7"/>
        <v>79.18</v>
      </c>
      <c r="O106" s="109">
        <f t="shared" si="8"/>
        <v>81.4</v>
      </c>
    </row>
    <row r="107" spans="1:15" ht="12.75">
      <c r="A107" s="92">
        <f t="shared" si="11"/>
        <v>93</v>
      </c>
      <c r="B107" s="72" t="s">
        <v>171</v>
      </c>
      <c r="C107" s="55" t="s">
        <v>139</v>
      </c>
      <c r="D107" s="17"/>
      <c r="E107" s="17"/>
      <c r="F107" s="17"/>
      <c r="G107" s="26"/>
      <c r="H107" s="56" t="s">
        <v>136</v>
      </c>
      <c r="I107" s="61">
        <v>143</v>
      </c>
      <c r="J107" s="101">
        <v>188</v>
      </c>
      <c r="K107" s="135">
        <v>383</v>
      </c>
      <c r="L107" s="85">
        <f t="shared" si="10"/>
        <v>203.72340425531914</v>
      </c>
      <c r="M107" s="107">
        <f t="shared" si="13"/>
        <v>402.15</v>
      </c>
      <c r="N107" s="107">
        <f t="shared" si="7"/>
        <v>409.81</v>
      </c>
      <c r="O107" s="109">
        <f t="shared" si="8"/>
        <v>421.3</v>
      </c>
    </row>
    <row r="108" spans="1:15" ht="12.75">
      <c r="A108" s="92">
        <f t="shared" si="11"/>
        <v>94</v>
      </c>
      <c r="B108" s="72" t="s">
        <v>171</v>
      </c>
      <c r="C108" s="34">
        <v>55</v>
      </c>
      <c r="D108" s="47"/>
      <c r="E108" s="47"/>
      <c r="F108" s="47" t="s">
        <v>154</v>
      </c>
      <c r="G108" s="47"/>
      <c r="H108" s="47"/>
      <c r="I108" s="58">
        <v>8688</v>
      </c>
      <c r="J108" s="103">
        <v>10009</v>
      </c>
      <c r="K108" s="140">
        <f>K109</f>
        <v>10000</v>
      </c>
      <c r="L108" s="85">
        <f t="shared" si="10"/>
        <v>99.91008092716555</v>
      </c>
      <c r="M108" s="108">
        <f t="shared" si="13"/>
        <v>10500</v>
      </c>
      <c r="N108" s="108">
        <f t="shared" si="7"/>
        <v>10700</v>
      </c>
      <c r="O108" s="110">
        <f t="shared" si="8"/>
        <v>11000</v>
      </c>
    </row>
    <row r="109" spans="1:15" ht="23.25" customHeight="1">
      <c r="A109" s="92">
        <f t="shared" si="11"/>
        <v>95</v>
      </c>
      <c r="B109" s="72" t="s">
        <v>171</v>
      </c>
      <c r="C109" s="51" t="s">
        <v>111</v>
      </c>
      <c r="D109" s="17"/>
      <c r="E109" s="17"/>
      <c r="F109" s="17"/>
      <c r="G109" s="26"/>
      <c r="H109" s="49" t="s">
        <v>110</v>
      </c>
      <c r="I109" s="61">
        <v>8688</v>
      </c>
      <c r="J109" s="101">
        <v>10009</v>
      </c>
      <c r="K109" s="135">
        <v>10000</v>
      </c>
      <c r="L109" s="85">
        <f t="shared" si="10"/>
        <v>99.91008092716555</v>
      </c>
      <c r="M109" s="107">
        <f>(K109*5)/100+K109</f>
        <v>10500</v>
      </c>
      <c r="N109" s="107">
        <f>(K109*7)/100+K109</f>
        <v>10700</v>
      </c>
      <c r="O109" s="109">
        <f>(K109*10)/100+K109</f>
        <v>11000</v>
      </c>
    </row>
    <row r="110" spans="1:15" ht="16.5" customHeight="1">
      <c r="A110" s="92">
        <f t="shared" si="11"/>
        <v>96</v>
      </c>
      <c r="B110" s="72" t="s">
        <v>171</v>
      </c>
      <c r="C110" s="34" t="s">
        <v>148</v>
      </c>
      <c r="D110" s="48"/>
      <c r="E110" s="48"/>
      <c r="F110" s="48"/>
      <c r="G110" s="48"/>
      <c r="H110" s="57" t="s">
        <v>160</v>
      </c>
      <c r="I110" s="61">
        <v>8688</v>
      </c>
      <c r="J110" s="101">
        <v>10009</v>
      </c>
      <c r="K110" s="135">
        <f>K109</f>
        <v>10000</v>
      </c>
      <c r="L110" s="85">
        <f t="shared" si="10"/>
        <v>99.91008092716555</v>
      </c>
      <c r="M110" s="107">
        <f t="shared" si="13"/>
        <v>10500</v>
      </c>
      <c r="N110" s="107">
        <f t="shared" si="7"/>
        <v>10700</v>
      </c>
      <c r="O110" s="109">
        <f t="shared" si="8"/>
        <v>11000</v>
      </c>
    </row>
    <row r="111" spans="1:15" ht="12.75">
      <c r="A111" s="92">
        <f t="shared" si="11"/>
        <v>97</v>
      </c>
      <c r="B111" s="72" t="s">
        <v>171</v>
      </c>
      <c r="C111" s="51">
        <v>70</v>
      </c>
      <c r="D111" s="26"/>
      <c r="E111" s="26" t="s">
        <v>2</v>
      </c>
      <c r="F111" s="26"/>
      <c r="G111" s="26"/>
      <c r="H111" s="26"/>
      <c r="I111" s="58">
        <f aca="true" t="shared" si="17" ref="I111:O112">I112</f>
        <v>570</v>
      </c>
      <c r="J111" s="103">
        <f t="shared" si="17"/>
        <v>390</v>
      </c>
      <c r="K111" s="140">
        <f t="shared" si="17"/>
        <v>2057</v>
      </c>
      <c r="L111" s="85">
        <f t="shared" si="10"/>
        <v>527.4358974358975</v>
      </c>
      <c r="M111" s="108">
        <f t="shared" si="17"/>
        <v>2159.85</v>
      </c>
      <c r="N111" s="108">
        <f t="shared" si="17"/>
        <v>2200.99</v>
      </c>
      <c r="O111" s="110">
        <f t="shared" si="17"/>
        <v>2262.7</v>
      </c>
    </row>
    <row r="112" spans="1:15" ht="12.75">
      <c r="A112" s="92">
        <f t="shared" si="11"/>
        <v>98</v>
      </c>
      <c r="B112" s="72" t="s">
        <v>171</v>
      </c>
      <c r="C112" s="34">
        <v>71</v>
      </c>
      <c r="D112" s="47"/>
      <c r="E112" s="47"/>
      <c r="F112" s="47" t="s">
        <v>155</v>
      </c>
      <c r="G112" s="47"/>
      <c r="H112" s="47"/>
      <c r="I112" s="58">
        <f t="shared" si="17"/>
        <v>570</v>
      </c>
      <c r="J112" s="103">
        <f t="shared" si="17"/>
        <v>390</v>
      </c>
      <c r="K112" s="140">
        <f t="shared" si="17"/>
        <v>2057</v>
      </c>
      <c r="L112" s="85">
        <f t="shared" si="10"/>
        <v>527.4358974358975</v>
      </c>
      <c r="M112" s="108">
        <f t="shared" si="17"/>
        <v>2159.85</v>
      </c>
      <c r="N112" s="108">
        <f t="shared" si="17"/>
        <v>2200.99</v>
      </c>
      <c r="O112" s="110">
        <f t="shared" si="17"/>
        <v>2262.7</v>
      </c>
    </row>
    <row r="113" spans="1:15" ht="12.75">
      <c r="A113" s="92">
        <f t="shared" si="11"/>
        <v>99</v>
      </c>
      <c r="B113" s="72" t="s">
        <v>171</v>
      </c>
      <c r="C113" s="51" t="s">
        <v>101</v>
      </c>
      <c r="D113" s="26"/>
      <c r="E113" s="26"/>
      <c r="F113" s="26"/>
      <c r="G113" s="26" t="s">
        <v>100</v>
      </c>
      <c r="H113" s="26"/>
      <c r="I113" s="58">
        <f>I114+I116+I115</f>
        <v>570</v>
      </c>
      <c r="J113" s="103">
        <f>J114+J115+J116</f>
        <v>390</v>
      </c>
      <c r="K113" s="140">
        <f>K114+K115+K116</f>
        <v>2057</v>
      </c>
      <c r="L113" s="85">
        <f t="shared" si="10"/>
        <v>527.4358974358975</v>
      </c>
      <c r="M113" s="108">
        <f>M114+M115+M116</f>
        <v>2159.85</v>
      </c>
      <c r="N113" s="108">
        <f>N114+N115+N116</f>
        <v>2200.99</v>
      </c>
      <c r="O113" s="110">
        <f>O114+O115+O116</f>
        <v>2262.7</v>
      </c>
    </row>
    <row r="114" spans="1:15" ht="12.75">
      <c r="A114" s="92">
        <f t="shared" si="11"/>
        <v>100</v>
      </c>
      <c r="B114" s="72" t="s">
        <v>171</v>
      </c>
      <c r="C114" s="39" t="s">
        <v>143</v>
      </c>
      <c r="D114" s="48"/>
      <c r="E114" s="48"/>
      <c r="F114" s="47"/>
      <c r="G114" s="47"/>
      <c r="H114" s="48" t="s">
        <v>140</v>
      </c>
      <c r="I114" s="61">
        <v>303</v>
      </c>
      <c r="J114" s="101">
        <v>109</v>
      </c>
      <c r="K114" s="135">
        <v>1618</v>
      </c>
      <c r="L114" s="85">
        <f t="shared" si="10"/>
        <v>1484.4036697247707</v>
      </c>
      <c r="M114" s="107">
        <f t="shared" si="13"/>
        <v>1698.9</v>
      </c>
      <c r="N114" s="107">
        <f t="shared" si="7"/>
        <v>1731.26</v>
      </c>
      <c r="O114" s="109">
        <f t="shared" si="8"/>
        <v>1779.8</v>
      </c>
    </row>
    <row r="115" spans="1:15" ht="20.25" customHeight="1">
      <c r="A115" s="92">
        <f t="shared" si="11"/>
        <v>101</v>
      </c>
      <c r="B115" s="72" t="s">
        <v>171</v>
      </c>
      <c r="C115" s="32" t="s">
        <v>144</v>
      </c>
      <c r="D115" s="17"/>
      <c r="E115" s="17"/>
      <c r="F115" s="26"/>
      <c r="G115" s="26"/>
      <c r="H115" s="49" t="s">
        <v>141</v>
      </c>
      <c r="I115" s="61">
        <v>88</v>
      </c>
      <c r="J115" s="101">
        <v>141</v>
      </c>
      <c r="K115" s="135">
        <v>140</v>
      </c>
      <c r="L115" s="85">
        <f t="shared" si="10"/>
        <v>99.29078014184397</v>
      </c>
      <c r="M115" s="107">
        <f t="shared" si="13"/>
        <v>147</v>
      </c>
      <c r="N115" s="107">
        <f t="shared" si="7"/>
        <v>149.8</v>
      </c>
      <c r="O115" s="109">
        <f t="shared" si="8"/>
        <v>154</v>
      </c>
    </row>
    <row r="116" spans="1:15" ht="12.75">
      <c r="A116" s="92">
        <f t="shared" si="11"/>
        <v>102</v>
      </c>
      <c r="B116" s="72" t="s">
        <v>171</v>
      </c>
      <c r="C116" s="32" t="s">
        <v>145</v>
      </c>
      <c r="D116" s="17"/>
      <c r="E116" s="17"/>
      <c r="F116" s="26"/>
      <c r="G116" s="26"/>
      <c r="H116" s="17" t="s">
        <v>142</v>
      </c>
      <c r="I116" s="61">
        <v>179</v>
      </c>
      <c r="J116" s="101">
        <v>140</v>
      </c>
      <c r="K116" s="135">
        <v>299</v>
      </c>
      <c r="L116" s="85">
        <f t="shared" si="10"/>
        <v>213.57142857142856</v>
      </c>
      <c r="M116" s="107">
        <f t="shared" si="13"/>
        <v>313.95</v>
      </c>
      <c r="N116" s="107">
        <f t="shared" si="7"/>
        <v>319.93</v>
      </c>
      <c r="O116" s="109">
        <f>(K116*10)/100+K116</f>
        <v>328.9</v>
      </c>
    </row>
    <row r="117" spans="1:15" ht="12.75">
      <c r="A117" s="92"/>
      <c r="B117" s="81"/>
      <c r="C117" s="82"/>
      <c r="D117" s="83"/>
      <c r="E117" s="83"/>
      <c r="F117" s="26"/>
      <c r="G117" s="26"/>
      <c r="H117" s="26" t="s">
        <v>163</v>
      </c>
      <c r="I117" s="58">
        <f>I15-I57</f>
        <v>121733</v>
      </c>
      <c r="J117" s="100">
        <f>J15-J57</f>
        <v>175121</v>
      </c>
      <c r="K117" s="148">
        <f>K15-K57</f>
        <v>187207</v>
      </c>
      <c r="L117" s="62"/>
      <c r="M117" s="108">
        <f>M15-M57</f>
        <v>179400.5</v>
      </c>
      <c r="N117" s="108">
        <f>N15-N57</f>
        <v>188517.7</v>
      </c>
      <c r="O117" s="110">
        <f>O15-O57</f>
        <v>192381</v>
      </c>
    </row>
    <row r="118" spans="1:15" ht="12" customHeight="1" thickBot="1">
      <c r="A118" s="111"/>
      <c r="B118" s="93"/>
      <c r="C118" s="94"/>
      <c r="D118" s="95"/>
      <c r="E118" s="95"/>
      <c r="F118" s="96"/>
      <c r="G118" s="97"/>
      <c r="H118" s="97" t="s">
        <v>149</v>
      </c>
      <c r="I118" s="98">
        <v>243</v>
      </c>
      <c r="J118" s="106">
        <v>243</v>
      </c>
      <c r="K118" s="149">
        <v>243</v>
      </c>
      <c r="L118" s="99"/>
      <c r="M118" s="114">
        <v>243</v>
      </c>
      <c r="N118" s="114">
        <v>243</v>
      </c>
      <c r="O118" s="115">
        <v>243</v>
      </c>
    </row>
    <row r="119" spans="1:12" ht="12.75">
      <c r="A119" s="3"/>
      <c r="B119" s="78"/>
      <c r="C119" s="78"/>
      <c r="D119" s="78"/>
      <c r="E119" s="78"/>
      <c r="F119" s="78"/>
      <c r="G119" s="78"/>
      <c r="H119" s="2"/>
      <c r="I119" s="78"/>
      <c r="J119" s="78"/>
      <c r="K119" s="78"/>
      <c r="L119" s="78"/>
    </row>
    <row r="120" spans="1:12" ht="12.75">
      <c r="A120" s="3"/>
      <c r="B120" s="78"/>
      <c r="C120" s="78"/>
      <c r="D120" s="78"/>
      <c r="E120" s="78"/>
      <c r="F120" s="78"/>
      <c r="G120" s="78"/>
      <c r="H120" s="2"/>
      <c r="I120" s="78"/>
      <c r="J120" s="78"/>
      <c r="K120" s="78"/>
      <c r="L120" s="78"/>
    </row>
    <row r="121" spans="1:12" ht="12.75">
      <c r="A121" s="3"/>
      <c r="B121" s="78"/>
      <c r="C121" s="78"/>
      <c r="D121" s="78"/>
      <c r="E121" s="78"/>
      <c r="F121" s="78"/>
      <c r="G121" s="78"/>
      <c r="H121" s="2" t="s">
        <v>199</v>
      </c>
      <c r="I121" s="78"/>
      <c r="J121" s="78"/>
      <c r="K121" s="78"/>
      <c r="L121" s="78"/>
    </row>
    <row r="122" spans="1:12" ht="12.75">
      <c r="A122" s="3"/>
      <c r="B122" s="78"/>
      <c r="C122" s="78"/>
      <c r="D122" s="78"/>
      <c r="E122" s="78"/>
      <c r="F122" s="78"/>
      <c r="G122" s="78"/>
      <c r="H122" s="2"/>
      <c r="I122" s="78"/>
      <c r="J122" s="78"/>
      <c r="K122" s="78"/>
      <c r="L122" s="78"/>
    </row>
    <row r="123" spans="1:12" ht="12.75">
      <c r="A123" s="3"/>
      <c r="B123" s="78"/>
      <c r="C123" s="78"/>
      <c r="D123" s="78"/>
      <c r="E123" s="78"/>
      <c r="F123" s="78"/>
      <c r="G123" s="78"/>
      <c r="H123" s="2" t="s">
        <v>211</v>
      </c>
      <c r="I123" s="78"/>
      <c r="J123" s="78"/>
      <c r="K123" s="78"/>
      <c r="L123" s="78"/>
    </row>
    <row r="124" spans="1:12" ht="12.75">
      <c r="A124" s="3"/>
      <c r="B124" s="78"/>
      <c r="C124" s="79"/>
      <c r="D124" s="79"/>
      <c r="E124" s="79"/>
      <c r="F124" s="79"/>
      <c r="G124" s="79"/>
      <c r="H124" s="2"/>
      <c r="I124" s="78"/>
      <c r="J124" s="80"/>
      <c r="K124" s="80"/>
      <c r="L124" s="80"/>
    </row>
    <row r="125" spans="1:12" ht="12.75">
      <c r="A125" s="3"/>
      <c r="B125" s="78"/>
      <c r="C125" s="79"/>
      <c r="D125" s="79"/>
      <c r="E125" s="79"/>
      <c r="F125" s="79"/>
      <c r="G125" s="79"/>
      <c r="H125" s="3" t="s">
        <v>194</v>
      </c>
      <c r="I125" s="78"/>
      <c r="J125" s="78"/>
      <c r="K125" s="78"/>
      <c r="L125" s="78"/>
    </row>
    <row r="126" spans="2:12" ht="12.75">
      <c r="B126" s="78"/>
      <c r="C126" s="78"/>
      <c r="D126" s="78"/>
      <c r="E126" s="78"/>
      <c r="F126" s="78"/>
      <c r="G126" s="78"/>
      <c r="H126" s="78" t="s">
        <v>195</v>
      </c>
      <c r="I126" s="78"/>
      <c r="J126" s="78"/>
      <c r="K126" s="78"/>
      <c r="L126" s="78"/>
    </row>
    <row r="127" spans="2:12" ht="12.75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</row>
    <row r="128" ht="12.75">
      <c r="N128" s="10"/>
    </row>
    <row r="129" ht="12.75">
      <c r="H129" t="s">
        <v>197</v>
      </c>
    </row>
    <row r="130" spans="8:9" ht="12.75">
      <c r="H130" s="78" t="s">
        <v>198</v>
      </c>
      <c r="I130" s="10"/>
    </row>
  </sheetData>
  <sheetProtection/>
  <mergeCells count="13">
    <mergeCell ref="D56:H56"/>
    <mergeCell ref="D40:H40"/>
    <mergeCell ref="D43:H43"/>
    <mergeCell ref="G46:H46"/>
    <mergeCell ref="M11:O11"/>
    <mergeCell ref="M12:O12"/>
    <mergeCell ref="B11:B13"/>
    <mergeCell ref="D51:H51"/>
    <mergeCell ref="G52:H52"/>
    <mergeCell ref="D30:H30"/>
    <mergeCell ref="C11:C13"/>
    <mergeCell ref="D11:H13"/>
    <mergeCell ref="G19:H19"/>
  </mergeCells>
  <printOptions/>
  <pageMargins left="0.17" right="0.14" top="0.59" bottom="0.38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Andreea Viorela Florea</dc:creator>
  <cp:keywords/>
  <dc:description/>
  <cp:lastModifiedBy>Simona Nechifor</cp:lastModifiedBy>
  <cp:lastPrinted>2018-01-11T12:19:10Z</cp:lastPrinted>
  <dcterms:created xsi:type="dcterms:W3CDTF">2010-09-05T09:24:08Z</dcterms:created>
  <dcterms:modified xsi:type="dcterms:W3CDTF">2018-01-15T07:28:26Z</dcterms:modified>
  <cp:category/>
  <cp:version/>
  <cp:contentType/>
  <cp:contentStatus/>
</cp:coreProperties>
</file>